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075" windowHeight="11280"/>
  </bookViews>
  <sheets>
    <sheet name="Krycí list" sheetId="1" r:id="rId1"/>
    <sheet name="Rekapitulace" sheetId="2" r:id="rId2"/>
    <sheet name="Položky" sheetId="3" r:id="rId3"/>
  </sheets>
  <definedNames>
    <definedName name="cisloobjektu">'Krycí list'!$A$4</definedName>
    <definedName name="cislostavby">'Krycí list'!$A$6</definedName>
    <definedName name="Datum">'Krycí list'!$B$26</definedName>
    <definedName name="Dil">Rekapitulace!$A$6</definedName>
    <definedName name="Dodavka">Rekapitulace!$G$10</definedName>
    <definedName name="Dodavka0">Položky!#REF!</definedName>
    <definedName name="HSV">Rekapitulace!$E$10</definedName>
    <definedName name="HSV0">Položky!#REF!</definedName>
    <definedName name="HZS">Rekapitulace!$I$10</definedName>
    <definedName name="HZS0">Položky!#REF!</definedName>
    <definedName name="JKSO">'Krycí list'!$F$4</definedName>
    <definedName name="MJ">'Krycí list'!$G$4</definedName>
    <definedName name="Mont">Rekapitulace!$H$10</definedName>
    <definedName name="Montaz0">Položky!#REF!</definedName>
    <definedName name="NazevDilu">Rekapitulace!$B$6</definedName>
    <definedName name="nazevobjektu">'Krycí list'!$C$4</definedName>
    <definedName name="nazevstavby">'Krycí list'!$C$6</definedName>
    <definedName name="_xlnm.Print_Titles" localSheetId="2">Položky!$1:$6</definedName>
    <definedName name="_xlnm.Print_Titles" localSheetId="1">Rekapitulace!$1:$6</definedName>
    <definedName name="Objednatel">'Krycí list'!$C$8</definedName>
    <definedName name="_xlnm.Print_Area" localSheetId="0">'Krycí list'!$A$1:$G$45</definedName>
    <definedName name="_xlnm.Print_Area" localSheetId="2">Položky!$A$1:$K$27</definedName>
    <definedName name="_xlnm.Print_Area" localSheetId="1">Rekapitulace!$A$1:$I$16</definedName>
    <definedName name="PocetMJ">'Krycí list'!$G$7</definedName>
    <definedName name="Poznamka">'Krycí list'!$B$37</definedName>
    <definedName name="Projektant">'Krycí list'!$C$7</definedName>
    <definedName name="PSV">Rekapitulace!$F$10</definedName>
    <definedName name="PSV0">Položky!#REF!</definedName>
    <definedName name="SloupecCC">Položky!$G$6</definedName>
    <definedName name="SloupecCisloPol">Položky!$B$6</definedName>
    <definedName name="SloupecCH">Položky!$I$6</definedName>
    <definedName name="SloupecJC">Položky!$F$6</definedName>
    <definedName name="SloupecJH">Položky!$H$6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Rekapitulace!$H$16</definedName>
    <definedName name="VRNKc">Rekapitulace!$E$15</definedName>
    <definedName name="VRNnazev">Rekapitulace!$A$15</definedName>
    <definedName name="VRNproc">Rekapitulace!$F$15</definedName>
    <definedName name="VRNzakl">Rekapitulace!$G$15</definedName>
    <definedName name="Zakazka">'Krycí list'!$G$9</definedName>
    <definedName name="Zaklad22">'Krycí list'!$F$32</definedName>
    <definedName name="Zaklad5">'Krycí list'!$F$30</definedName>
    <definedName name="Zhotovitel">'Krycí list'!$E$11</definedName>
  </definedNames>
  <calcPr calcId="124519"/>
</workbook>
</file>

<file path=xl/calcChain.xml><?xml version="1.0" encoding="utf-8"?>
<calcChain xmlns="http://schemas.openxmlformats.org/spreadsheetml/2006/main">
  <c r="BD11" i="3"/>
  <c r="BE11"/>
  <c r="BD12"/>
  <c r="BE12"/>
  <c r="BD13"/>
  <c r="BE13"/>
  <c r="BD14"/>
  <c r="BE14"/>
  <c r="BD17"/>
  <c r="BE17"/>
  <c r="BE19" s="1"/>
  <c r="BD18"/>
  <c r="BD19" s="1"/>
  <c r="BE18"/>
  <c r="BD21"/>
  <c r="BE21"/>
  <c r="BE24" s="1"/>
  <c r="G8" i="2" s="1"/>
  <c r="BD22" i="3"/>
  <c r="BE22"/>
  <c r="BD23"/>
  <c r="BE23"/>
  <c r="BD24"/>
  <c r="F8" i="2" s="1"/>
  <c r="BD26" i="3"/>
  <c r="BD27" s="1"/>
  <c r="F9" i="2" s="1"/>
  <c r="BE26" i="3"/>
  <c r="BE27"/>
  <c r="BD8"/>
  <c r="BD15" s="1"/>
  <c r="F7" i="2" s="1"/>
  <c r="BE8" i="3"/>
  <c r="BE15" s="1"/>
  <c r="G7" i="2" s="1"/>
  <c r="BF8" i="3"/>
  <c r="BG26"/>
  <c r="BG27" s="1"/>
  <c r="I9" i="2" s="1"/>
  <c r="BF26" i="3"/>
  <c r="BF27" s="1"/>
  <c r="H9" i="2" s="1"/>
  <c r="K26" i="3"/>
  <c r="I26"/>
  <c r="G26"/>
  <c r="G27" s="1"/>
  <c r="B9" i="2"/>
  <c r="A9"/>
  <c r="G9"/>
  <c r="K27" i="3"/>
  <c r="I27"/>
  <c r="C27"/>
  <c r="BG23"/>
  <c r="BF23"/>
  <c r="K23"/>
  <c r="I23"/>
  <c r="G23"/>
  <c r="BC23" s="1"/>
  <c r="BG22"/>
  <c r="BF22"/>
  <c r="K22"/>
  <c r="I22"/>
  <c r="G22"/>
  <c r="BC22" s="1"/>
  <c r="BG21"/>
  <c r="BF21"/>
  <c r="K21"/>
  <c r="I21"/>
  <c r="I24" s="1"/>
  <c r="G21"/>
  <c r="G24" s="1"/>
  <c r="B8" i="2"/>
  <c r="A8"/>
  <c r="K24" i="3"/>
  <c r="C24"/>
  <c r="BG18"/>
  <c r="BF18"/>
  <c r="K18"/>
  <c r="I18"/>
  <c r="G18"/>
  <c r="BC18" s="1"/>
  <c r="BG17"/>
  <c r="BG19" s="1"/>
  <c r="BF17"/>
  <c r="K17"/>
  <c r="K19" s="1"/>
  <c r="I17"/>
  <c r="G17"/>
  <c r="BC17" s="1"/>
  <c r="BC19" s="1"/>
  <c r="I19"/>
  <c r="C19"/>
  <c r="BG14"/>
  <c r="BF14"/>
  <c r="K14"/>
  <c r="I14"/>
  <c r="G14"/>
  <c r="BC14" s="1"/>
  <c r="BG13"/>
  <c r="BF13"/>
  <c r="K13"/>
  <c r="K15" s="1"/>
  <c r="I13"/>
  <c r="G13"/>
  <c r="BC13" s="1"/>
  <c r="BG12"/>
  <c r="BF12"/>
  <c r="K12"/>
  <c r="I12"/>
  <c r="G12"/>
  <c r="BC12" s="1"/>
  <c r="BG11"/>
  <c r="BF11"/>
  <c r="K11"/>
  <c r="I11"/>
  <c r="G11"/>
  <c r="BC11" s="1"/>
  <c r="BG8"/>
  <c r="BF15"/>
  <c r="H7" i="2" s="1"/>
  <c r="K8" i="3"/>
  <c r="I8"/>
  <c r="G8"/>
  <c r="BC8" s="1"/>
  <c r="B7" i="2"/>
  <c r="A7"/>
  <c r="C15" i="3"/>
  <c r="C4"/>
  <c r="H3"/>
  <c r="C3"/>
  <c r="H16" i="2"/>
  <c r="G15"/>
  <c r="I15" s="1"/>
  <c r="C2"/>
  <c r="C1"/>
  <c r="F31" i="1"/>
  <c r="G22"/>
  <c r="G21" s="1"/>
  <c r="G8"/>
  <c r="BC15" i="3" l="1"/>
  <c r="BC26"/>
  <c r="BC27" s="1"/>
  <c r="BC21"/>
  <c r="BC24" s="1"/>
  <c r="BG24"/>
  <c r="I8" i="2" s="1"/>
  <c r="BF24" i="3"/>
  <c r="H8" i="2" s="1"/>
  <c r="H10" s="1"/>
  <c r="C15" i="1" s="1"/>
  <c r="BG15" i="3"/>
  <c r="I7" i="2" s="1"/>
  <c r="I10" s="1"/>
  <c r="C20" i="1" s="1"/>
  <c r="G15" i="3"/>
  <c r="E7" i="2"/>
  <c r="G19" i="3"/>
  <c r="BF19"/>
  <c r="I15"/>
  <c r="G10" i="2"/>
  <c r="C14" i="1" s="1"/>
  <c r="F10" i="2"/>
  <c r="C17" i="1" s="1"/>
  <c r="E8" i="2"/>
  <c r="E9"/>
  <c r="E10" l="1"/>
  <c r="C16" i="1" s="1"/>
  <c r="C18" s="1"/>
  <c r="C21" s="1"/>
  <c r="C22" s="1"/>
  <c r="F32" s="1"/>
  <c r="F33" l="1"/>
  <c r="F34" s="1"/>
</calcChain>
</file>

<file path=xl/sharedStrings.xml><?xml version="1.0" encoding="utf-8"?>
<sst xmlns="http://schemas.openxmlformats.org/spreadsheetml/2006/main" count="148" uniqueCount="107">
  <si>
    <t>KRYCÍ LIST ROZPOČTU</t>
  </si>
  <si>
    <t>Objekt :</t>
  </si>
  <si>
    <t>Název objektu :</t>
  </si>
  <si>
    <t>JKSO :</t>
  </si>
  <si>
    <t xml:space="preserve"> </t>
  </si>
  <si>
    <t>Stavba :</t>
  </si>
  <si>
    <t>Název stavby :</t>
  </si>
  <si>
    <t>SKP :</t>
  </si>
  <si>
    <t>Projektant :</t>
  </si>
  <si>
    <t>Počet měrných jednotek :</t>
  </si>
  <si>
    <t>Objednatel :</t>
  </si>
  <si>
    <t>Náklady na MJ :</t>
  </si>
  <si>
    <t>Počet listů :</t>
  </si>
  <si>
    <t>Zakázkové číslo :</t>
  </si>
  <si>
    <t>Zpracovatel projektu :</t>
  </si>
  <si>
    <t>Zhotovitel :</t>
  </si>
  <si>
    <t>ROZPOČTOVÉ NÁKLADY</t>
  </si>
  <si>
    <t>Rozpočtové náklady II. a III. hlavy</t>
  </si>
  <si>
    <t>Vedlejší rozpočtové náklady</t>
  </si>
  <si>
    <t>Dodávka celkem</t>
  </si>
  <si>
    <t>Z</t>
  </si>
  <si>
    <t>Montáž celkem</t>
  </si>
  <si>
    <t>R</t>
  </si>
  <si>
    <t>HSV celkem</t>
  </si>
  <si>
    <t>N</t>
  </si>
  <si>
    <t>PSV celkem</t>
  </si>
  <si>
    <t>ZRN celkem</t>
  </si>
  <si>
    <t>HZS</t>
  </si>
  <si>
    <t>RN II.a III.hlavy</t>
  </si>
  <si>
    <t>Ostatní VRN</t>
  </si>
  <si>
    <t>ZRN+VRN+HZS</t>
  </si>
  <si>
    <t>VRN celkem</t>
  </si>
  <si>
    <t>Vypracoval</t>
  </si>
  <si>
    <t>Za zhotovitele</t>
  </si>
  <si>
    <t>Za objednatele</t>
  </si>
  <si>
    <t>Jméno :</t>
  </si>
  <si>
    <t>Datum :</t>
  </si>
  <si>
    <t>Podpis:</t>
  </si>
  <si>
    <t>Podpis :</t>
  </si>
  <si>
    <t>Základ pro DPH</t>
  </si>
  <si>
    <t>%  činí :</t>
  </si>
  <si>
    <t>DPH</t>
  </si>
  <si>
    <t>CENA ZA OBJEKT CELKEM</t>
  </si>
  <si>
    <t>Poznámka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</si>
  <si>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</si>
  <si>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</si>
  <si>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</si>
  <si>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</si>
  <si>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</si>
  <si>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</si>
  <si>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</si>
  <si>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</si>
  <si>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</si>
  <si>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</si>
  <si>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</si>
  <si>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</si>
  <si>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</si>
  <si>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</si>
  <si>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</si>
  <si>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</si>
  <si>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</si>
  <si>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</si>
  <si>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</si>
  <si>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</si>
  <si>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</si>
  <si>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hmotnost / MJ</t>
  </si>
  <si>
    <t>hmotnost celk.(t)</t>
  </si>
  <si>
    <t>demhmot / MJ</t>
  </si>
  <si>
    <t>demhmot celk.(t)</t>
  </si>
  <si>
    <t>Díl:</t>
  </si>
  <si>
    <t>1</t>
  </si>
  <si>
    <t>Zemní práce</t>
  </si>
  <si>
    <t>Celkem za</t>
  </si>
  <si>
    <t>STAVEBNÍ ÚPRAVY CHODNÍKU HODONICE, UL. KRHOVICKÁ</t>
  </si>
  <si>
    <t>Sanace</t>
  </si>
  <si>
    <t>122 30-1102.R00</t>
  </si>
  <si>
    <t>Odkopávky nezapažené v hor. 4 do 1000 m3</t>
  </si>
  <si>
    <t>m3</t>
  </si>
  <si>
    <t>Chodníky:70,74</t>
  </si>
  <si>
    <t>Nájezdy levá část:88,96</t>
  </si>
  <si>
    <t>122 30-1109.R00</t>
  </si>
  <si>
    <t>Příplatek za lepivost - odkopávky v hor. 4</t>
  </si>
  <si>
    <t>162 70-1104.R00</t>
  </si>
  <si>
    <t>Vodorovné přemístění výkopku z hor.1-4 do 9000 m</t>
  </si>
  <si>
    <t>171 20-1101.R00</t>
  </si>
  <si>
    <t>Uložení sypaniny do násypů nezhutněných</t>
  </si>
  <si>
    <t>199 00-0002.R00</t>
  </si>
  <si>
    <t>Poplatek za skládku horniny 1- 4</t>
  </si>
  <si>
    <t>289 97-1211.R00</t>
  </si>
  <si>
    <t>Zřízení vrstvy z geotextilie sklon do 1:5 š.do 3 m</t>
  </si>
  <si>
    <t>m2</t>
  </si>
  <si>
    <t>693-70505</t>
  </si>
  <si>
    <t>5</t>
  </si>
  <si>
    <t>Komunikace</t>
  </si>
  <si>
    <t>567 12-2111.R00</t>
  </si>
  <si>
    <t>Podklad z kameniva zpev.cementem KZC 1 tl.12 cm</t>
  </si>
  <si>
    <t>564 11-2115.R00</t>
  </si>
  <si>
    <t>Podklad z bet.recyklátu fr. 0-16 po zhutn.tl.15 cm</t>
  </si>
  <si>
    <t>564 11-2108.R00</t>
  </si>
  <si>
    <t>Podklad z bet.recyklátu fr. 0-16 po zhutn.tl.8 cm</t>
  </si>
  <si>
    <t>99</t>
  </si>
  <si>
    <t>Staveništní přesun hmot</t>
  </si>
  <si>
    <t>998 22-3011.R00</t>
  </si>
  <si>
    <t>Přesun hmot, pozemní komunikace, kryt dlážděný</t>
  </si>
  <si>
    <t>t</t>
  </si>
  <si>
    <t>Geotextilie   PES 300g/m2 do 6 m</t>
  </si>
  <si>
    <t xml:space="preserve">Oproti skladbám v PD je v rozpočtu počítáno s částečnou sanací pomocí cementem zpevněného kameniva jako s nákladnější variantou v místech nájezdů. O celkové potřebě, resp. způsobu sanace bude rozhodnuto na základě zkoušek zhutnění podkladních vrstev. </t>
  </si>
</sst>
</file>

<file path=xl/styles.xml><?xml version="1.0" encoding="utf-8"?>
<styleSheet xmlns="http://schemas.openxmlformats.org/spreadsheetml/2006/main">
  <numFmts count="4">
    <numFmt numFmtId="164" formatCode="dd/mm/yy"/>
    <numFmt numFmtId="165" formatCode="#,##0.00\ &quot;Kč&quot;"/>
    <numFmt numFmtId="166" formatCode="0.0"/>
    <numFmt numFmtId="167" formatCode="#,##0.00000"/>
  </numFmts>
  <fonts count="22">
    <font>
      <sz val="10"/>
      <name val="Arial CE"/>
      <charset val="238"/>
    </font>
    <font>
      <b/>
      <sz val="14"/>
      <name val="Arial CE"/>
      <family val="2"/>
      <charset val="238"/>
    </font>
    <font>
      <b/>
      <i/>
      <sz val="12"/>
      <name val="Arial CE"/>
      <family val="2"/>
      <charset val="238"/>
    </font>
    <font>
      <b/>
      <i/>
      <sz val="10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sz val="9"/>
      <name val="Arial CE"/>
      <family val="2"/>
      <charset val="238"/>
    </font>
    <font>
      <b/>
      <sz val="10"/>
      <name val="Arial CE"/>
      <charset val="238"/>
    </font>
    <font>
      <b/>
      <sz val="9"/>
      <name val="Arial CE"/>
      <charset val="238"/>
    </font>
    <font>
      <b/>
      <u/>
      <sz val="12"/>
      <name val="Arial CE"/>
      <family val="2"/>
      <charset val="238"/>
    </font>
    <font>
      <b/>
      <u/>
      <sz val="10"/>
      <name val="Arial CE"/>
      <family val="2"/>
      <charset val="238"/>
    </font>
    <font>
      <u/>
      <sz val="10"/>
      <name val="Arial CE"/>
      <family val="2"/>
      <charset val="238"/>
    </font>
    <font>
      <b/>
      <sz val="8"/>
      <name val="Arial CE"/>
      <family val="2"/>
      <charset val="238"/>
    </font>
    <font>
      <sz val="10"/>
      <color indexed="9"/>
      <name val="Arial CE"/>
      <family val="2"/>
      <charset val="238"/>
    </font>
    <font>
      <sz val="8"/>
      <color indexed="12"/>
      <name val="Arial CE"/>
      <family val="2"/>
      <charset val="238"/>
    </font>
    <font>
      <sz val="10"/>
      <color indexed="9"/>
      <name val="Arial CE"/>
    </font>
    <font>
      <i/>
      <sz val="8"/>
      <name val="Arial CE"/>
      <family val="2"/>
      <charset val="238"/>
    </font>
    <font>
      <i/>
      <sz val="9"/>
      <name val="Arial CE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202">
    <xf numFmtId="0" fontId="0" fillId="0" borderId="0" xfId="0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49" fontId="2" fillId="2" borderId="6" xfId="0" applyNumberFormat="1" applyFont="1" applyFill="1" applyBorder="1"/>
    <xf numFmtId="49" fontId="0" fillId="2" borderId="7" xfId="0" applyNumberFormat="1" applyFill="1" applyBorder="1"/>
    <xf numFmtId="0" fontId="3" fillId="2" borderId="0" xfId="0" applyFont="1" applyFill="1" applyBorder="1"/>
    <xf numFmtId="0" fontId="0" fillId="2" borderId="0" xfId="0" applyFill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49" fontId="0" fillId="0" borderId="8" xfId="0" applyNumberFormat="1" applyBorder="1" applyAlignment="1">
      <alignment horizontal="left"/>
    </xf>
    <xf numFmtId="0" fontId="0" fillId="0" borderId="13" xfId="0" applyNumberFormat="1" applyBorder="1"/>
    <xf numFmtId="0" fontId="0" fillId="0" borderId="12" xfId="0" applyNumberFormat="1" applyBorder="1"/>
    <xf numFmtId="0" fontId="0" fillId="0" borderId="14" xfId="0" applyNumberFormat="1" applyBorder="1"/>
    <xf numFmtId="0" fontId="0" fillId="0" borderId="0" xfId="0" applyNumberFormat="1"/>
    <xf numFmtId="3" fontId="0" fillId="0" borderId="14" xfId="0" applyNumberFormat="1" applyBorder="1"/>
    <xf numFmtId="0" fontId="0" fillId="0" borderId="17" xfId="0" applyBorder="1"/>
    <xf numFmtId="0" fontId="0" fillId="0" borderId="15" xfId="0" applyBorder="1"/>
    <xf numFmtId="0" fontId="0" fillId="0" borderId="18" xfId="0" applyBorder="1"/>
    <xf numFmtId="0" fontId="0" fillId="0" borderId="19" xfId="0" applyBorder="1"/>
    <xf numFmtId="0" fontId="0" fillId="0" borderId="6" xfId="0" applyBorder="1"/>
    <xf numFmtId="0" fontId="0" fillId="0" borderId="0" xfId="0" applyBorder="1"/>
    <xf numFmtId="3" fontId="0" fillId="0" borderId="0" xfId="0" applyNumberFormat="1"/>
    <xf numFmtId="0" fontId="1" fillId="0" borderId="23" xfId="0" applyFont="1" applyBorder="1" applyAlignment="1">
      <alignment horizontal="centerContinuous" vertical="center"/>
    </xf>
    <xf numFmtId="0" fontId="6" fillId="0" borderId="24" xfId="0" applyFont="1" applyBorder="1" applyAlignment="1">
      <alignment horizontal="centerContinuous" vertical="center"/>
    </xf>
    <xf numFmtId="0" fontId="0" fillId="0" borderId="24" xfId="0" applyBorder="1" applyAlignment="1">
      <alignment horizontal="centerContinuous" vertical="center"/>
    </xf>
    <xf numFmtId="0" fontId="0" fillId="0" borderId="25" xfId="0" applyBorder="1" applyAlignment="1">
      <alignment horizontal="centerContinuous" vertical="center"/>
    </xf>
    <xf numFmtId="0" fontId="5" fillId="0" borderId="26" xfId="0" applyFont="1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centerContinuous"/>
    </xf>
    <xf numFmtId="0" fontId="5" fillId="0" borderId="27" xfId="0" applyFont="1" applyBorder="1" applyAlignment="1">
      <alignment horizontal="centerContinuous"/>
    </xf>
    <xf numFmtId="0" fontId="0" fillId="0" borderId="27" xfId="0" applyBorder="1" applyAlignment="1">
      <alignment horizontal="centerContinuous"/>
    </xf>
    <xf numFmtId="0" fontId="0" fillId="0" borderId="29" xfId="0" applyBorder="1"/>
    <xf numFmtId="0" fontId="0" fillId="0" borderId="21" xfId="0" applyBorder="1"/>
    <xf numFmtId="3" fontId="0" fillId="0" borderId="30" xfId="0" applyNumberFormat="1" applyBorder="1"/>
    <xf numFmtId="0" fontId="0" fillId="0" borderId="31" xfId="0" applyBorder="1"/>
    <xf numFmtId="3" fontId="0" fillId="0" borderId="32" xfId="0" applyNumberFormat="1" applyBorder="1"/>
    <xf numFmtId="0" fontId="0" fillId="0" borderId="33" xfId="0" applyBorder="1"/>
    <xf numFmtId="3" fontId="0" fillId="0" borderId="15" xfId="0" applyNumberFormat="1" applyBorder="1"/>
    <xf numFmtId="0" fontId="0" fillId="0" borderId="16" xfId="0" applyBorder="1"/>
    <xf numFmtId="0" fontId="0" fillId="0" borderId="34" xfId="0" applyBorder="1"/>
    <xf numFmtId="0" fontId="0" fillId="0" borderId="35" xfId="0" applyBorder="1"/>
    <xf numFmtId="0" fontId="7" fillId="0" borderId="17" xfId="0" applyFont="1" applyBorder="1"/>
    <xf numFmtId="3" fontId="0" fillId="0" borderId="36" xfId="0" applyNumberFormat="1" applyBorder="1"/>
    <xf numFmtId="0" fontId="0" fillId="0" borderId="37" xfId="0" applyBorder="1"/>
    <xf numFmtId="3" fontId="0" fillId="0" borderId="38" xfId="0" applyNumberFormat="1" applyBorder="1"/>
    <xf numFmtId="0" fontId="0" fillId="0" borderId="39" xfId="0" applyBorder="1"/>
    <xf numFmtId="0" fontId="0" fillId="0" borderId="0" xfId="0" applyBorder="1" applyAlignment="1">
      <alignment horizontal="right"/>
    </xf>
    <xf numFmtId="164" fontId="0" fillId="0" borderId="0" xfId="0" applyNumberFormat="1" applyBorder="1"/>
    <xf numFmtId="0" fontId="0" fillId="0" borderId="13" xfId="0" applyNumberFormat="1" applyBorder="1" applyAlignment="1">
      <alignment horizontal="right"/>
    </xf>
    <xf numFmtId="165" fontId="0" fillId="0" borderId="15" xfId="0" applyNumberFormat="1" applyBorder="1"/>
    <xf numFmtId="165" fontId="0" fillId="0" borderId="0" xfId="0" applyNumberFormat="1" applyBorder="1"/>
    <xf numFmtId="0" fontId="6" fillId="0" borderId="37" xfId="0" applyFont="1" applyFill="1" applyBorder="1"/>
    <xf numFmtId="0" fontId="6" fillId="0" borderId="38" xfId="0" applyFont="1" applyFill="1" applyBorder="1"/>
    <xf numFmtId="0" fontId="6" fillId="0" borderId="40" xfId="0" applyFont="1" applyFill="1" applyBorder="1"/>
    <xf numFmtId="165" fontId="6" fillId="0" borderId="38" xfId="0" applyNumberFormat="1" applyFont="1" applyFill="1" applyBorder="1"/>
    <xf numFmtId="0" fontId="6" fillId="0" borderId="41" xfId="0" applyFont="1" applyFill="1" applyBorder="1"/>
    <xf numFmtId="0" fontId="6" fillId="0" borderId="0" xfId="0" applyFont="1"/>
    <xf numFmtId="0" fontId="0" fillId="0" borderId="0" xfId="0" applyAlignment="1"/>
    <xf numFmtId="0" fontId="0" fillId="0" borderId="0" xfId="0" applyAlignment="1">
      <alignment vertical="justify"/>
    </xf>
    <xf numFmtId="0" fontId="3" fillId="0" borderId="44" xfId="1" applyFont="1" applyBorder="1"/>
    <xf numFmtId="0" fontId="9" fillId="0" borderId="44" xfId="1" applyBorder="1"/>
    <xf numFmtId="0" fontId="9" fillId="0" borderId="44" xfId="1" applyBorder="1" applyAlignment="1">
      <alignment horizontal="right"/>
    </xf>
    <xf numFmtId="0" fontId="9" fillId="0" borderId="44" xfId="1" applyFont="1" applyBorder="1"/>
    <xf numFmtId="0" fontId="0" fillId="0" borderId="44" xfId="0" applyNumberFormat="1" applyBorder="1" applyAlignment="1">
      <alignment horizontal="left"/>
    </xf>
    <xf numFmtId="0" fontId="0" fillId="0" borderId="45" xfId="0" applyNumberFormat="1" applyBorder="1"/>
    <xf numFmtId="0" fontId="3" fillId="0" borderId="48" xfId="1" applyFont="1" applyBorder="1"/>
    <xf numFmtId="0" fontId="9" fillId="0" borderId="48" xfId="1" applyBorder="1"/>
    <xf numFmtId="0" fontId="9" fillId="0" borderId="48" xfId="1" applyBorder="1" applyAlignment="1">
      <alignment horizontal="right"/>
    </xf>
    <xf numFmtId="49" fontId="1" fillId="0" borderId="0" xfId="0" applyNumberFormat="1" applyFont="1" applyAlignment="1">
      <alignment horizontal="centerContinuous"/>
    </xf>
    <xf numFmtId="49" fontId="5" fillId="0" borderId="26" xfId="0" applyNumberFormat="1" applyFont="1" applyFill="1" applyBorder="1"/>
    <xf numFmtId="0" fontId="5" fillId="0" borderId="27" xfId="0" applyFont="1" applyFill="1" applyBorder="1"/>
    <xf numFmtId="0" fontId="5" fillId="0" borderId="2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0" fillId="0" borderId="0" xfId="0" applyFont="1" applyFill="1" applyBorder="1"/>
    <xf numFmtId="0" fontId="0" fillId="0" borderId="0" xfId="0" applyFill="1" applyBorder="1"/>
    <xf numFmtId="3" fontId="7" fillId="0" borderId="9" xfId="0" applyNumberFormat="1" applyFont="1" applyFill="1" applyBorder="1"/>
    <xf numFmtId="0" fontId="5" fillId="0" borderId="26" xfId="0" applyFont="1" applyFill="1" applyBorder="1"/>
    <xf numFmtId="3" fontId="5" fillId="0" borderId="28" xfId="0" applyNumberFormat="1" applyFont="1" applyFill="1" applyBorder="1"/>
    <xf numFmtId="3" fontId="5" fillId="0" borderId="50" xfId="0" applyNumberFormat="1" applyFont="1" applyFill="1" applyBorder="1"/>
    <xf numFmtId="3" fontId="5" fillId="0" borderId="51" xfId="0" applyNumberFormat="1" applyFont="1" applyFill="1" applyBorder="1"/>
    <xf numFmtId="3" fontId="5" fillId="0" borderId="52" xfId="0" applyNumberFormat="1" applyFont="1" applyFill="1" applyBorder="1"/>
    <xf numFmtId="0" fontId="5" fillId="0" borderId="0" xfId="0" applyFont="1"/>
    <xf numFmtId="0" fontId="1" fillId="0" borderId="0" xfId="0" applyFont="1" applyFill="1" applyAlignment="1">
      <alignment horizontal="centerContinuous"/>
    </xf>
    <xf numFmtId="3" fontId="1" fillId="0" borderId="0" xfId="0" applyNumberFormat="1" applyFont="1" applyFill="1" applyAlignment="1">
      <alignment horizontal="centerContinuous"/>
    </xf>
    <xf numFmtId="0" fontId="0" fillId="0" borderId="0" xfId="0" applyFill="1"/>
    <xf numFmtId="0" fontId="11" fillId="0" borderId="31" xfId="0" applyFont="1" applyFill="1" applyBorder="1"/>
    <xf numFmtId="0" fontId="11" fillId="0" borderId="32" xfId="0" applyFont="1" applyFill="1" applyBorder="1"/>
    <xf numFmtId="0" fontId="0" fillId="0" borderId="55" xfId="0" applyFill="1" applyBorder="1"/>
    <xf numFmtId="0" fontId="11" fillId="0" borderId="56" xfId="0" applyFont="1" applyFill="1" applyBorder="1" applyAlignment="1">
      <alignment horizontal="right"/>
    </xf>
    <xf numFmtId="0" fontId="11" fillId="0" borderId="32" xfId="0" applyFont="1" applyFill="1" applyBorder="1" applyAlignment="1">
      <alignment horizontal="right"/>
    </xf>
    <xf numFmtId="0" fontId="11" fillId="0" borderId="33" xfId="0" applyFont="1" applyFill="1" applyBorder="1" applyAlignment="1">
      <alignment horizontal="center"/>
    </xf>
    <xf numFmtId="4" fontId="12" fillId="0" borderId="32" xfId="0" applyNumberFormat="1" applyFont="1" applyFill="1" applyBorder="1" applyAlignment="1">
      <alignment horizontal="right"/>
    </xf>
    <xf numFmtId="4" fontId="12" fillId="0" borderId="55" xfId="0" applyNumberFormat="1" applyFont="1" applyFill="1" applyBorder="1" applyAlignment="1">
      <alignment horizontal="right"/>
    </xf>
    <xf numFmtId="0" fontId="7" fillId="0" borderId="35" xfId="0" applyFont="1" applyFill="1" applyBorder="1"/>
    <xf numFmtId="0" fontId="7" fillId="0" borderId="21" xfId="0" applyFont="1" applyFill="1" applyBorder="1"/>
    <xf numFmtId="0" fontId="7" fillId="0" borderId="22" xfId="0" applyFont="1" applyFill="1" applyBorder="1"/>
    <xf numFmtId="3" fontId="7" fillId="0" borderId="34" xfId="0" applyNumberFormat="1" applyFont="1" applyFill="1" applyBorder="1" applyAlignment="1">
      <alignment horizontal="right"/>
    </xf>
    <xf numFmtId="166" fontId="7" fillId="0" borderId="57" xfId="0" applyNumberFormat="1" applyFont="1" applyFill="1" applyBorder="1" applyAlignment="1">
      <alignment horizontal="right"/>
    </xf>
    <xf numFmtId="3" fontId="7" fillId="0" borderId="58" xfId="0" applyNumberFormat="1" applyFont="1" applyFill="1" applyBorder="1" applyAlignment="1">
      <alignment horizontal="right"/>
    </xf>
    <xf numFmtId="4" fontId="7" fillId="0" borderId="21" xfId="0" applyNumberFormat="1" applyFont="1" applyFill="1" applyBorder="1" applyAlignment="1">
      <alignment horizontal="right"/>
    </xf>
    <xf numFmtId="3" fontId="7" fillId="0" borderId="22" xfId="0" applyNumberFormat="1" applyFont="1" applyFill="1" applyBorder="1" applyAlignment="1">
      <alignment horizontal="right"/>
    </xf>
    <xf numFmtId="0" fontId="0" fillId="0" borderId="37" xfId="0" applyFill="1" applyBorder="1"/>
    <xf numFmtId="0" fontId="5" fillId="0" borderId="38" xfId="0" applyFont="1" applyFill="1" applyBorder="1"/>
    <xf numFmtId="0" fontId="0" fillId="0" borderId="38" xfId="0" applyFill="1" applyBorder="1"/>
    <xf numFmtId="4" fontId="0" fillId="0" borderId="59" xfId="0" applyNumberFormat="1" applyFill="1" applyBorder="1"/>
    <xf numFmtId="4" fontId="0" fillId="0" borderId="37" xfId="0" applyNumberFormat="1" applyFill="1" applyBorder="1"/>
    <xf numFmtId="4" fontId="0" fillId="0" borderId="38" xfId="0" applyNumberFormat="1" applyFill="1" applyBorder="1"/>
    <xf numFmtId="3" fontId="10" fillId="0" borderId="0" xfId="0" applyNumberFormat="1" applyFont="1"/>
    <xf numFmtId="4" fontId="10" fillId="0" borderId="0" xfId="0" applyNumberFormat="1" applyFont="1"/>
    <xf numFmtId="4" fontId="0" fillId="0" borderId="0" xfId="0" applyNumberFormat="1"/>
    <xf numFmtId="0" fontId="9" fillId="0" borderId="0" xfId="1"/>
    <xf numFmtId="0" fontId="14" fillId="0" borderId="0" xfId="1" applyFont="1" applyAlignment="1">
      <alignment horizontal="centerContinuous"/>
    </xf>
    <xf numFmtId="0" fontId="15" fillId="0" borderId="0" xfId="1" applyFont="1" applyAlignment="1">
      <alignment horizontal="centerContinuous"/>
    </xf>
    <xf numFmtId="0" fontId="15" fillId="0" borderId="0" xfId="1" applyFont="1" applyAlignment="1">
      <alignment horizontal="right"/>
    </xf>
    <xf numFmtId="0" fontId="9" fillId="0" borderId="44" xfId="1" applyFont="1" applyBorder="1" applyAlignment="1">
      <alignment horizontal="center"/>
    </xf>
    <xf numFmtId="0" fontId="9" fillId="0" borderId="44" xfId="1" applyBorder="1" applyAlignment="1">
      <alignment horizontal="left"/>
    </xf>
    <xf numFmtId="0" fontId="9" fillId="0" borderId="45" xfId="1" applyBorder="1"/>
    <xf numFmtId="0" fontId="10" fillId="0" borderId="0" xfId="1" applyFont="1" applyFill="1"/>
    <xf numFmtId="0" fontId="9" fillId="0" borderId="0" xfId="1" applyFont="1" applyFill="1"/>
    <xf numFmtId="0" fontId="9" fillId="0" borderId="0" xfId="1" applyFill="1"/>
    <xf numFmtId="0" fontId="9" fillId="0" borderId="0" xfId="1" applyFill="1" applyAlignment="1">
      <alignment horizontal="right"/>
    </xf>
    <xf numFmtId="0" fontId="9" fillId="0" borderId="0" xfId="1" applyFill="1" applyAlignment="1"/>
    <xf numFmtId="49" fontId="4" fillId="0" borderId="57" xfId="1" applyNumberFormat="1" applyFont="1" applyFill="1" applyBorder="1"/>
    <xf numFmtId="0" fontId="4" fillId="0" borderId="16" xfId="1" applyFont="1" applyFill="1" applyBorder="1" applyAlignment="1">
      <alignment horizontal="center"/>
    </xf>
    <xf numFmtId="0" fontId="4" fillId="0" borderId="16" xfId="1" applyNumberFormat="1" applyFont="1" applyFill="1" applyBorder="1" applyAlignment="1">
      <alignment horizontal="center"/>
    </xf>
    <xf numFmtId="0" fontId="4" fillId="0" borderId="57" xfId="1" applyFont="1" applyFill="1" applyBorder="1" applyAlignment="1">
      <alignment horizontal="center"/>
    </xf>
    <xf numFmtId="0" fontId="16" fillId="0" borderId="57" xfId="1" applyFont="1" applyFill="1" applyBorder="1"/>
    <xf numFmtId="0" fontId="5" fillId="0" borderId="53" xfId="1" applyFont="1" applyFill="1" applyBorder="1" applyAlignment="1">
      <alignment horizontal="center"/>
    </xf>
    <xf numFmtId="49" fontId="5" fillId="0" borderId="53" xfId="1" applyNumberFormat="1" applyFont="1" applyFill="1" applyBorder="1" applyAlignment="1">
      <alignment horizontal="left"/>
    </xf>
    <xf numFmtId="0" fontId="5" fillId="0" borderId="53" xfId="1" applyFont="1" applyFill="1" applyBorder="1"/>
    <xf numFmtId="0" fontId="9" fillId="0" borderId="53" xfId="1" applyFill="1" applyBorder="1" applyAlignment="1">
      <alignment horizontal="center"/>
    </xf>
    <xf numFmtId="0" fontId="9" fillId="0" borderId="53" xfId="1" applyNumberFormat="1" applyFill="1" applyBorder="1" applyAlignment="1">
      <alignment horizontal="right"/>
    </xf>
    <xf numFmtId="0" fontId="9" fillId="0" borderId="53" xfId="1" applyNumberFormat="1" applyFill="1" applyBorder="1"/>
    <xf numFmtId="0" fontId="8" fillId="0" borderId="60" xfId="1" applyNumberFormat="1" applyFont="1" applyFill="1" applyBorder="1"/>
    <xf numFmtId="0" fontId="17" fillId="0" borderId="0" xfId="1" applyFont="1"/>
    <xf numFmtId="0" fontId="7" fillId="0" borderId="53" xfId="1" applyFont="1" applyFill="1" applyBorder="1" applyAlignment="1">
      <alignment horizontal="center"/>
    </xf>
    <xf numFmtId="49" fontId="7" fillId="0" borderId="53" xfId="1" applyNumberFormat="1" applyFont="1" applyFill="1" applyBorder="1" applyAlignment="1">
      <alignment horizontal="left"/>
    </xf>
    <xf numFmtId="0" fontId="7" fillId="0" borderId="53" xfId="1" applyFont="1" applyFill="1" applyBorder="1" applyAlignment="1">
      <alignment wrapText="1"/>
    </xf>
    <xf numFmtId="49" fontId="7" fillId="0" borderId="53" xfId="1" applyNumberFormat="1" applyFont="1" applyFill="1" applyBorder="1" applyAlignment="1">
      <alignment horizontal="center" shrinkToFit="1"/>
    </xf>
    <xf numFmtId="4" fontId="7" fillId="0" borderId="53" xfId="1" applyNumberFormat="1" applyFont="1" applyFill="1" applyBorder="1" applyAlignment="1">
      <alignment horizontal="right"/>
    </xf>
    <xf numFmtId="4" fontId="7" fillId="0" borderId="53" xfId="1" applyNumberFormat="1" applyFont="1" applyFill="1" applyBorder="1"/>
    <xf numFmtId="167" fontId="7" fillId="0" borderId="53" xfId="1" applyNumberFormat="1" applyFont="1" applyFill="1" applyBorder="1"/>
    <xf numFmtId="0" fontId="10" fillId="0" borderId="53" xfId="1" applyFont="1" applyFill="1" applyBorder="1" applyAlignment="1">
      <alignment horizontal="center"/>
    </xf>
    <xf numFmtId="49" fontId="10" fillId="0" borderId="53" xfId="1" applyNumberFormat="1" applyFont="1" applyFill="1" applyBorder="1" applyAlignment="1">
      <alignment horizontal="left"/>
    </xf>
    <xf numFmtId="4" fontId="18" fillId="0" borderId="53" xfId="1" applyNumberFormat="1" applyFont="1" applyFill="1" applyBorder="1" applyAlignment="1">
      <alignment horizontal="right" wrapText="1"/>
    </xf>
    <xf numFmtId="0" fontId="18" fillId="0" borderId="53" xfId="1" applyFont="1" applyFill="1" applyBorder="1" applyAlignment="1">
      <alignment horizontal="left" wrapText="1"/>
    </xf>
    <xf numFmtId="0" fontId="18" fillId="0" borderId="53" xfId="0" applyFont="1" applyFill="1" applyBorder="1" applyAlignment="1">
      <alignment horizontal="right"/>
    </xf>
    <xf numFmtId="0" fontId="9" fillId="0" borderId="53" xfId="1" applyFill="1" applyBorder="1"/>
    <xf numFmtId="0" fontId="19" fillId="0" borderId="0" xfId="1" applyFont="1"/>
    <xf numFmtId="0" fontId="9" fillId="0" borderId="61" xfId="1" applyFill="1" applyBorder="1" applyAlignment="1">
      <alignment horizontal="center"/>
    </xf>
    <xf numFmtId="49" fontId="3" fillId="0" borderId="61" xfId="1" applyNumberFormat="1" applyFont="1" applyFill="1" applyBorder="1" applyAlignment="1">
      <alignment horizontal="left"/>
    </xf>
    <xf numFmtId="0" fontId="3" fillId="0" borderId="61" xfId="1" applyFont="1" applyFill="1" applyBorder="1"/>
    <xf numFmtId="4" fontId="9" fillId="0" borderId="61" xfId="1" applyNumberFormat="1" applyFill="1" applyBorder="1" applyAlignment="1">
      <alignment horizontal="right"/>
    </xf>
    <xf numFmtId="4" fontId="5" fillId="0" borderId="61" xfId="1" applyNumberFormat="1" applyFont="1" applyFill="1" applyBorder="1"/>
    <xf numFmtId="0" fontId="5" fillId="0" borderId="61" xfId="1" applyFont="1" applyFill="1" applyBorder="1"/>
    <xf numFmtId="167" fontId="5" fillId="0" borderId="61" xfId="1" applyNumberFormat="1" applyFont="1" applyFill="1" applyBorder="1"/>
    <xf numFmtId="3" fontId="9" fillId="0" borderId="0" xfId="1" applyNumberFormat="1"/>
    <xf numFmtId="0" fontId="9" fillId="0" borderId="0" xfId="1" applyBorder="1"/>
    <xf numFmtId="0" fontId="20" fillId="0" borderId="0" xfId="1" applyFont="1" applyAlignment="1"/>
    <xf numFmtId="0" fontId="9" fillId="0" borderId="0" xfId="1" applyAlignment="1">
      <alignment horizontal="right"/>
    </xf>
    <xf numFmtId="0" fontId="21" fillId="0" borderId="0" xfId="1" applyFont="1" applyBorder="1"/>
    <xf numFmtId="3" fontId="21" fillId="0" borderId="0" xfId="1" applyNumberFormat="1" applyFont="1" applyBorder="1" applyAlignment="1">
      <alignment horizontal="right"/>
    </xf>
    <xf numFmtId="4" fontId="21" fillId="0" borderId="0" xfId="1" applyNumberFormat="1" applyFont="1" applyBorder="1"/>
    <xf numFmtId="0" fontId="20" fillId="0" borderId="0" xfId="1" applyFont="1" applyBorder="1" applyAlignment="1"/>
    <xf numFmtId="0" fontId="9" fillId="0" borderId="0" xfId="1" applyBorder="1" applyAlignment="1">
      <alignment horizontal="right"/>
    </xf>
    <xf numFmtId="49" fontId="10" fillId="0" borderId="6" xfId="0" applyNumberFormat="1" applyFont="1" applyFill="1" applyBorder="1"/>
    <xf numFmtId="3" fontId="7" fillId="0" borderId="7" xfId="0" applyNumberFormat="1" applyFont="1" applyFill="1" applyBorder="1"/>
    <xf numFmtId="3" fontId="7" fillId="0" borderId="53" xfId="0" applyNumberFormat="1" applyFont="1" applyFill="1" applyBorder="1"/>
    <xf numFmtId="3" fontId="7" fillId="0" borderId="54" xfId="0" applyNumberFormat="1" applyFont="1" applyFill="1" applyBorder="1"/>
    <xf numFmtId="0" fontId="0" fillId="0" borderId="0" xfId="0" applyAlignment="1">
      <alignment horizontal="left" wrapText="1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8" fillId="0" borderId="0" xfId="0" applyFont="1" applyAlignment="1">
      <alignment horizontal="left" vertical="top" wrapText="1"/>
    </xf>
    <xf numFmtId="0" fontId="9" fillId="0" borderId="42" xfId="1" applyFont="1" applyBorder="1" applyAlignment="1">
      <alignment horizontal="center"/>
    </xf>
    <xf numFmtId="0" fontId="9" fillId="0" borderId="43" xfId="1" applyFont="1" applyBorder="1" applyAlignment="1">
      <alignment horizontal="center"/>
    </xf>
    <xf numFmtId="0" fontId="9" fillId="0" borderId="46" xfId="1" applyFont="1" applyBorder="1" applyAlignment="1">
      <alignment horizontal="center"/>
    </xf>
    <xf numFmtId="0" fontId="9" fillId="0" borderId="47" xfId="1" applyFont="1" applyBorder="1" applyAlignment="1">
      <alignment horizontal="center"/>
    </xf>
    <xf numFmtId="0" fontId="9" fillId="0" borderId="48" xfId="1" applyFont="1" applyBorder="1" applyAlignment="1">
      <alignment horizontal="left" shrinkToFit="1"/>
    </xf>
    <xf numFmtId="0" fontId="9" fillId="0" borderId="49" xfId="1" applyFont="1" applyBorder="1" applyAlignment="1">
      <alignment horizontal="left" shrinkToFit="1"/>
    </xf>
    <xf numFmtId="3" fontId="5" fillId="0" borderId="38" xfId="0" applyNumberFormat="1" applyFont="1" applyFill="1" applyBorder="1" applyAlignment="1">
      <alignment horizontal="right"/>
    </xf>
    <xf numFmtId="3" fontId="5" fillId="0" borderId="59" xfId="0" applyNumberFormat="1" applyFont="1" applyFill="1" applyBorder="1" applyAlignment="1">
      <alignment horizontal="right"/>
    </xf>
    <xf numFmtId="0" fontId="18" fillId="0" borderId="8" xfId="1" applyFont="1" applyFill="1" applyBorder="1" applyAlignment="1">
      <alignment horizontal="left" wrapText="1"/>
    </xf>
    <xf numFmtId="0" fontId="0" fillId="0" borderId="0" xfId="0" applyFill="1" applyAlignment="1">
      <alignment horizontal="left" wrapText="1"/>
    </xf>
    <xf numFmtId="0" fontId="13" fillId="0" borderId="0" xfId="1" applyFont="1" applyAlignment="1">
      <alignment horizontal="center"/>
    </xf>
    <xf numFmtId="49" fontId="9" fillId="0" borderId="46" xfId="1" applyNumberFormat="1" applyFont="1" applyBorder="1" applyAlignment="1">
      <alignment horizontal="center"/>
    </xf>
    <xf numFmtId="0" fontId="9" fillId="0" borderId="48" xfId="1" applyBorder="1" applyAlignment="1">
      <alignment horizontal="left" shrinkToFit="1"/>
    </xf>
    <xf numFmtId="0" fontId="9" fillId="0" borderId="49" xfId="1" applyBorder="1" applyAlignment="1">
      <alignment horizontal="left" shrinkToFit="1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List21"/>
  <dimension ref="A1:BE55"/>
  <sheetViews>
    <sheetView tabSelected="1" workbookViewId="0">
      <selection activeCell="P14" sqref="P14"/>
    </sheetView>
  </sheetViews>
  <sheetFormatPr defaultRowHeight="12.75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6.5703125" customWidth="1"/>
    <col min="7" max="7" width="15.28515625" customWidth="1"/>
  </cols>
  <sheetData>
    <row r="1" spans="1:57" ht="21.75" customHeight="1">
      <c r="A1" s="1" t="s">
        <v>0</v>
      </c>
      <c r="B1" s="2"/>
      <c r="C1" s="2"/>
      <c r="D1" s="2"/>
      <c r="E1" s="2"/>
      <c r="F1" s="2"/>
      <c r="G1" s="2"/>
    </row>
    <row r="2" spans="1:57" ht="15" customHeight="1" thickBot="1"/>
    <row r="3" spans="1:57" ht="12.95" customHeight="1">
      <c r="A3" s="3" t="s">
        <v>1</v>
      </c>
      <c r="B3" s="4"/>
      <c r="C3" s="5" t="s">
        <v>2</v>
      </c>
      <c r="D3" s="5"/>
      <c r="E3" s="5"/>
      <c r="F3" s="6" t="s">
        <v>3</v>
      </c>
      <c r="G3" s="7"/>
    </row>
    <row r="4" spans="1:57" ht="12.95" customHeight="1">
      <c r="A4" s="8"/>
      <c r="B4" s="9"/>
      <c r="C4" s="10" t="s">
        <v>74</v>
      </c>
      <c r="D4" s="11"/>
      <c r="E4" s="11"/>
      <c r="F4" s="12"/>
      <c r="G4" s="13"/>
    </row>
    <row r="5" spans="1:57" ht="12.95" customHeight="1">
      <c r="A5" s="14" t="s">
        <v>5</v>
      </c>
      <c r="B5" s="15"/>
      <c r="C5" s="16" t="s">
        <v>6</v>
      </c>
      <c r="D5" s="16"/>
      <c r="E5" s="16"/>
      <c r="F5" s="17" t="s">
        <v>7</v>
      </c>
      <c r="G5" s="18"/>
    </row>
    <row r="6" spans="1:57" ht="12.95" customHeight="1">
      <c r="A6" s="8"/>
      <c r="B6" s="9"/>
      <c r="C6" s="10" t="s">
        <v>73</v>
      </c>
      <c r="D6" s="11"/>
      <c r="E6" s="11"/>
      <c r="F6" s="19"/>
      <c r="G6" s="13"/>
    </row>
    <row r="7" spans="1:57">
      <c r="A7" s="14" t="s">
        <v>8</v>
      </c>
      <c r="B7" s="16"/>
      <c r="C7" s="182"/>
      <c r="D7" s="183"/>
      <c r="E7" s="20" t="s">
        <v>9</v>
      </c>
      <c r="F7" s="21"/>
      <c r="G7" s="22">
        <v>0</v>
      </c>
      <c r="H7" s="23"/>
      <c r="I7" s="23"/>
    </row>
    <row r="8" spans="1:57">
      <c r="A8" s="14" t="s">
        <v>10</v>
      </c>
      <c r="B8" s="16"/>
      <c r="C8" s="182"/>
      <c r="D8" s="183"/>
      <c r="E8" s="17" t="s">
        <v>11</v>
      </c>
      <c r="F8" s="16"/>
      <c r="G8" s="24">
        <f>IF(PocetMJ=0,,ROUND((F30+F32)/PocetMJ,1))</f>
        <v>0</v>
      </c>
    </row>
    <row r="9" spans="1:57">
      <c r="A9" s="25" t="s">
        <v>12</v>
      </c>
      <c r="B9" s="26"/>
      <c r="C9" s="26"/>
      <c r="D9" s="26"/>
      <c r="E9" s="27" t="s">
        <v>13</v>
      </c>
      <c r="F9" s="26"/>
      <c r="G9" s="28"/>
    </row>
    <row r="10" spans="1:57">
      <c r="A10" s="29" t="s">
        <v>14</v>
      </c>
      <c r="B10" s="30"/>
      <c r="C10" s="30"/>
      <c r="D10" s="30"/>
      <c r="E10" s="12" t="s">
        <v>15</v>
      </c>
      <c r="F10" s="30"/>
      <c r="G10" s="13"/>
      <c r="BA10" s="31"/>
      <c r="BB10" s="31"/>
      <c r="BC10" s="31"/>
      <c r="BD10" s="31"/>
      <c r="BE10" s="31"/>
    </row>
    <row r="11" spans="1:57">
      <c r="A11" s="29"/>
      <c r="B11" s="30"/>
      <c r="C11" s="30"/>
      <c r="D11" s="30"/>
      <c r="E11" s="184"/>
      <c r="F11" s="185"/>
      <c r="G11" s="186"/>
    </row>
    <row r="12" spans="1:57" ht="28.5" customHeight="1" thickBot="1">
      <c r="A12" s="32" t="s">
        <v>16</v>
      </c>
      <c r="B12" s="33"/>
      <c r="C12" s="33"/>
      <c r="D12" s="33"/>
      <c r="E12" s="34"/>
      <c r="F12" s="34"/>
      <c r="G12" s="35"/>
    </row>
    <row r="13" spans="1:57" ht="17.25" customHeight="1" thickBot="1">
      <c r="A13" s="36" t="s">
        <v>17</v>
      </c>
      <c r="B13" s="37"/>
      <c r="C13" s="38"/>
      <c r="D13" s="39" t="s">
        <v>18</v>
      </c>
      <c r="E13" s="40"/>
      <c r="F13" s="40"/>
      <c r="G13" s="38"/>
    </row>
    <row r="14" spans="1:57" ht="15.95" customHeight="1">
      <c r="A14" s="41"/>
      <c r="B14" s="42" t="s">
        <v>19</v>
      </c>
      <c r="C14" s="43">
        <f>Dodavka</f>
        <v>0</v>
      </c>
      <c r="D14" s="44"/>
      <c r="E14" s="45"/>
      <c r="F14" s="46"/>
      <c r="G14" s="43"/>
    </row>
    <row r="15" spans="1:57" ht="15.95" customHeight="1">
      <c r="A15" s="41" t="s">
        <v>20</v>
      </c>
      <c r="B15" s="42" t="s">
        <v>21</v>
      </c>
      <c r="C15" s="43">
        <f>Mont</f>
        <v>0</v>
      </c>
      <c r="D15" s="25"/>
      <c r="E15" s="47"/>
      <c r="F15" s="48"/>
      <c r="G15" s="43"/>
    </row>
    <row r="16" spans="1:57" ht="15.95" customHeight="1">
      <c r="A16" s="41" t="s">
        <v>22</v>
      </c>
      <c r="B16" s="42" t="s">
        <v>23</v>
      </c>
      <c r="C16" s="43">
        <f>HSV</f>
        <v>0</v>
      </c>
      <c r="D16" s="25"/>
      <c r="E16" s="47"/>
      <c r="F16" s="48"/>
      <c r="G16" s="43"/>
    </row>
    <row r="17" spans="1:7" ht="15.95" customHeight="1">
      <c r="A17" s="49" t="s">
        <v>24</v>
      </c>
      <c r="B17" s="42" t="s">
        <v>25</v>
      </c>
      <c r="C17" s="43">
        <f>PSV</f>
        <v>0</v>
      </c>
      <c r="D17" s="25"/>
      <c r="E17" s="47"/>
      <c r="F17" s="48"/>
      <c r="G17" s="43"/>
    </row>
    <row r="18" spans="1:7" ht="15.95" customHeight="1">
      <c r="A18" s="50" t="s">
        <v>26</v>
      </c>
      <c r="B18" s="42"/>
      <c r="C18" s="43">
        <f>SUM(C14:C17)</f>
        <v>0</v>
      </c>
      <c r="D18" s="51"/>
      <c r="E18" s="47"/>
      <c r="F18" s="48"/>
      <c r="G18" s="43"/>
    </row>
    <row r="19" spans="1:7" ht="15.95" customHeight="1">
      <c r="A19" s="50"/>
      <c r="B19" s="42"/>
      <c r="C19" s="43"/>
      <c r="D19" s="25"/>
      <c r="E19" s="47"/>
      <c r="F19" s="48"/>
      <c r="G19" s="43"/>
    </row>
    <row r="20" spans="1:7" ht="15.95" customHeight="1">
      <c r="A20" s="50" t="s">
        <v>27</v>
      </c>
      <c r="B20" s="42"/>
      <c r="C20" s="43">
        <f>HZS</f>
        <v>0</v>
      </c>
      <c r="D20" s="25"/>
      <c r="E20" s="47"/>
      <c r="F20" s="48"/>
      <c r="G20" s="43"/>
    </row>
    <row r="21" spans="1:7" ht="15.95" customHeight="1">
      <c r="A21" s="29" t="s">
        <v>28</v>
      </c>
      <c r="B21" s="30"/>
      <c r="C21" s="43">
        <f>C18+C20</f>
        <v>0</v>
      </c>
      <c r="D21" s="25" t="s">
        <v>29</v>
      </c>
      <c r="E21" s="47"/>
      <c r="F21" s="48"/>
      <c r="G21" s="43">
        <f>G22-SUM(G14:G20)</f>
        <v>0</v>
      </c>
    </row>
    <row r="22" spans="1:7" ht="15.95" customHeight="1" thickBot="1">
      <c r="A22" s="25" t="s">
        <v>30</v>
      </c>
      <c r="B22" s="26"/>
      <c r="C22" s="52">
        <f>C21+G22</f>
        <v>0</v>
      </c>
      <c r="D22" s="53" t="s">
        <v>31</v>
      </c>
      <c r="E22" s="54"/>
      <c r="F22" s="55"/>
      <c r="G22" s="43">
        <f>VRN</f>
        <v>0</v>
      </c>
    </row>
    <row r="23" spans="1:7">
      <c r="A23" s="3" t="s">
        <v>32</v>
      </c>
      <c r="B23" s="5"/>
      <c r="C23" s="6" t="s">
        <v>33</v>
      </c>
      <c r="D23" s="5"/>
      <c r="E23" s="6" t="s">
        <v>34</v>
      </c>
      <c r="F23" s="5"/>
      <c r="G23" s="7"/>
    </row>
    <row r="24" spans="1:7">
      <c r="A24" s="14"/>
      <c r="B24" s="16"/>
      <c r="C24" s="17" t="s">
        <v>35</v>
      </c>
      <c r="D24" s="16"/>
      <c r="E24" s="17" t="s">
        <v>35</v>
      </c>
      <c r="F24" s="16"/>
      <c r="G24" s="18"/>
    </row>
    <row r="25" spans="1:7">
      <c r="A25" s="29" t="s">
        <v>36</v>
      </c>
      <c r="B25" s="56"/>
      <c r="C25" s="12" t="s">
        <v>36</v>
      </c>
      <c r="D25" s="30"/>
      <c r="E25" s="12" t="s">
        <v>36</v>
      </c>
      <c r="F25" s="30"/>
      <c r="G25" s="13"/>
    </row>
    <row r="26" spans="1:7">
      <c r="A26" s="29"/>
      <c r="B26" s="57"/>
      <c r="C26" s="12" t="s">
        <v>37</v>
      </c>
      <c r="D26" s="30"/>
      <c r="E26" s="12" t="s">
        <v>38</v>
      </c>
      <c r="F26" s="30"/>
      <c r="G26" s="13"/>
    </row>
    <row r="27" spans="1:7">
      <c r="A27" s="29"/>
      <c r="B27" s="30"/>
      <c r="C27" s="12"/>
      <c r="D27" s="30"/>
      <c r="E27" s="12"/>
      <c r="F27" s="30"/>
      <c r="G27" s="13"/>
    </row>
    <row r="28" spans="1:7" ht="97.5" customHeight="1">
      <c r="A28" s="29"/>
      <c r="B28" s="30"/>
      <c r="C28" s="12"/>
      <c r="D28" s="30"/>
      <c r="E28" s="12"/>
      <c r="F28" s="30"/>
      <c r="G28" s="13"/>
    </row>
    <row r="29" spans="1:7">
      <c r="A29" s="14" t="s">
        <v>39</v>
      </c>
      <c r="B29" s="16"/>
      <c r="C29" s="58">
        <v>0</v>
      </c>
      <c r="D29" s="16" t="s">
        <v>40</v>
      </c>
      <c r="E29" s="17"/>
      <c r="F29" s="59"/>
      <c r="G29" s="18"/>
    </row>
    <row r="30" spans="1:7">
      <c r="A30" s="14" t="s">
        <v>39</v>
      </c>
      <c r="B30" s="16"/>
      <c r="C30" s="58">
        <v>15</v>
      </c>
      <c r="D30" s="16" t="s">
        <v>40</v>
      </c>
      <c r="E30" s="17"/>
      <c r="F30" s="59"/>
      <c r="G30" s="18"/>
    </row>
    <row r="31" spans="1:7">
      <c r="A31" s="14" t="s">
        <v>41</v>
      </c>
      <c r="B31" s="16"/>
      <c r="C31" s="58">
        <v>15</v>
      </c>
      <c r="D31" s="16" t="s">
        <v>40</v>
      </c>
      <c r="E31" s="17"/>
      <c r="F31" s="60">
        <f>ROUND(PRODUCT(F30,C31/100),0)</f>
        <v>0</v>
      </c>
      <c r="G31" s="28"/>
    </row>
    <row r="32" spans="1:7">
      <c r="A32" s="14" t="s">
        <v>39</v>
      </c>
      <c r="B32" s="16"/>
      <c r="C32" s="58">
        <v>21</v>
      </c>
      <c r="D32" s="16" t="s">
        <v>40</v>
      </c>
      <c r="E32" s="17"/>
      <c r="F32" s="59">
        <f>C22</f>
        <v>0</v>
      </c>
      <c r="G32" s="18"/>
    </row>
    <row r="33" spans="1:8">
      <c r="A33" s="14" t="s">
        <v>41</v>
      </c>
      <c r="B33" s="16"/>
      <c r="C33" s="58">
        <v>21</v>
      </c>
      <c r="D33" s="16" t="s">
        <v>40</v>
      </c>
      <c r="E33" s="17"/>
      <c r="F33" s="60">
        <f>ROUND(PRODUCT(F32,C33/100),0)</f>
        <v>0</v>
      </c>
      <c r="G33" s="28"/>
    </row>
    <row r="34" spans="1:8" s="66" customFormat="1" ht="19.5" customHeight="1" thickBot="1">
      <c r="A34" s="61" t="s">
        <v>42</v>
      </c>
      <c r="B34" s="62"/>
      <c r="C34" s="62"/>
      <c r="D34" s="62"/>
      <c r="E34" s="63"/>
      <c r="F34" s="64">
        <f>ROUND(SUM(F30:F33),0)</f>
        <v>0</v>
      </c>
      <c r="G34" s="65"/>
    </row>
    <row r="36" spans="1:8">
      <c r="A36" s="67" t="s">
        <v>43</v>
      </c>
      <c r="B36" s="67"/>
      <c r="C36" s="67"/>
      <c r="D36" s="67"/>
      <c r="E36" s="67"/>
      <c r="F36" s="67"/>
      <c r="G36" s="67"/>
      <c r="H36" t="s">
        <v>4</v>
      </c>
    </row>
    <row r="37" spans="1:8" ht="14.25" customHeight="1">
      <c r="A37" s="67"/>
      <c r="B37" s="187" t="s">
        <v>106</v>
      </c>
      <c r="C37" s="187"/>
      <c r="D37" s="187"/>
      <c r="E37" s="187"/>
      <c r="F37" s="187"/>
      <c r="G37" s="187"/>
      <c r="H37" t="s">
        <v>4</v>
      </c>
    </row>
    <row r="38" spans="1:8" ht="12.75" customHeight="1">
      <c r="A38" s="68"/>
      <c r="B38" s="187"/>
      <c r="C38" s="187"/>
      <c r="D38" s="187"/>
      <c r="E38" s="187"/>
      <c r="F38" s="187"/>
      <c r="G38" s="187"/>
      <c r="H38" t="s">
        <v>4</v>
      </c>
    </row>
    <row r="39" spans="1:8">
      <c r="A39" s="68"/>
      <c r="B39" s="187"/>
      <c r="C39" s="187"/>
      <c r="D39" s="187"/>
      <c r="E39" s="187"/>
      <c r="F39" s="187"/>
      <c r="G39" s="187"/>
      <c r="H39" t="s">
        <v>4</v>
      </c>
    </row>
    <row r="40" spans="1:8">
      <c r="A40" s="68"/>
      <c r="B40" s="187"/>
      <c r="C40" s="187"/>
      <c r="D40" s="187"/>
      <c r="E40" s="187"/>
      <c r="F40" s="187"/>
      <c r="G40" s="187"/>
      <c r="H40" t="s">
        <v>4</v>
      </c>
    </row>
    <row r="41" spans="1:8">
      <c r="A41" s="68"/>
      <c r="B41" s="187"/>
      <c r="C41" s="187"/>
      <c r="D41" s="187"/>
      <c r="E41" s="187"/>
      <c r="F41" s="187"/>
      <c r="G41" s="187"/>
      <c r="H41" t="s">
        <v>4</v>
      </c>
    </row>
    <row r="42" spans="1:8">
      <c r="A42" s="68"/>
      <c r="B42" s="187"/>
      <c r="C42" s="187"/>
      <c r="D42" s="187"/>
      <c r="E42" s="187"/>
      <c r="F42" s="187"/>
      <c r="G42" s="187"/>
      <c r="H42" t="s">
        <v>4</v>
      </c>
    </row>
    <row r="43" spans="1:8">
      <c r="A43" s="68"/>
      <c r="B43" s="187"/>
      <c r="C43" s="187"/>
      <c r="D43" s="187"/>
      <c r="E43" s="187"/>
      <c r="F43" s="187"/>
      <c r="G43" s="187"/>
      <c r="H43" t="s">
        <v>4</v>
      </c>
    </row>
    <row r="44" spans="1:8">
      <c r="A44" s="68"/>
      <c r="B44" s="187"/>
      <c r="C44" s="187"/>
      <c r="D44" s="187"/>
      <c r="E44" s="187"/>
      <c r="F44" s="187"/>
      <c r="G44" s="187"/>
      <c r="H44" t="s">
        <v>4</v>
      </c>
    </row>
    <row r="45" spans="1:8">
      <c r="A45" s="68"/>
      <c r="B45" s="187"/>
      <c r="C45" s="187"/>
      <c r="D45" s="187"/>
      <c r="E45" s="187"/>
      <c r="F45" s="187"/>
      <c r="G45" s="187"/>
      <c r="H45" t="s">
        <v>4</v>
      </c>
    </row>
    <row r="46" spans="1:8">
      <c r="B46" s="181"/>
      <c r="C46" s="181"/>
      <c r="D46" s="181"/>
      <c r="E46" s="181"/>
      <c r="F46" s="181"/>
      <c r="G46" s="181"/>
    </row>
    <row r="47" spans="1:8">
      <c r="B47" s="181"/>
      <c r="C47" s="181"/>
      <c r="D47" s="181"/>
      <c r="E47" s="181"/>
      <c r="F47" s="181"/>
      <c r="G47" s="181"/>
    </row>
    <row r="48" spans="1:8">
      <c r="B48" s="181"/>
      <c r="C48" s="181"/>
      <c r="D48" s="181"/>
      <c r="E48" s="181"/>
      <c r="F48" s="181"/>
      <c r="G48" s="181"/>
    </row>
    <row r="49" spans="2:7">
      <c r="B49" s="181"/>
      <c r="C49" s="181"/>
      <c r="D49" s="181"/>
      <c r="E49" s="181"/>
      <c r="F49" s="181"/>
      <c r="G49" s="181"/>
    </row>
    <row r="50" spans="2:7">
      <c r="B50" s="181"/>
      <c r="C50" s="181"/>
      <c r="D50" s="181"/>
      <c r="E50" s="181"/>
      <c r="F50" s="181"/>
      <c r="G50" s="181"/>
    </row>
    <row r="51" spans="2:7">
      <c r="B51" s="181"/>
      <c r="C51" s="181"/>
      <c r="D51" s="181"/>
      <c r="E51" s="181"/>
      <c r="F51" s="181"/>
      <c r="G51" s="181"/>
    </row>
    <row r="52" spans="2:7">
      <c r="B52" s="181"/>
      <c r="C52" s="181"/>
      <c r="D52" s="181"/>
      <c r="E52" s="181"/>
      <c r="F52" s="181"/>
      <c r="G52" s="181"/>
    </row>
    <row r="53" spans="2:7">
      <c r="B53" s="181"/>
      <c r="C53" s="181"/>
      <c r="D53" s="181"/>
      <c r="E53" s="181"/>
      <c r="F53" s="181"/>
      <c r="G53" s="181"/>
    </row>
    <row r="54" spans="2:7">
      <c r="B54" s="181"/>
      <c r="C54" s="181"/>
      <c r="D54" s="181"/>
      <c r="E54" s="181"/>
      <c r="F54" s="181"/>
      <c r="G54" s="181"/>
    </row>
    <row r="55" spans="2:7">
      <c r="B55" s="181"/>
      <c r="C55" s="181"/>
      <c r="D55" s="181"/>
      <c r="E55" s="181"/>
      <c r="F55" s="181"/>
      <c r="G55" s="181"/>
    </row>
  </sheetData>
  <mergeCells count="14">
    <mergeCell ref="B47:G47"/>
    <mergeCell ref="C7:D7"/>
    <mergeCell ref="C8:D8"/>
    <mergeCell ref="E11:G11"/>
    <mergeCell ref="B37:G45"/>
    <mergeCell ref="B46:G46"/>
    <mergeCell ref="B54:G54"/>
    <mergeCell ref="B55:G55"/>
    <mergeCell ref="B48:G48"/>
    <mergeCell ref="B49:G49"/>
    <mergeCell ref="B50:G50"/>
    <mergeCell ref="B51:G51"/>
    <mergeCell ref="B52:G52"/>
    <mergeCell ref="B53:G53"/>
  </mergeCells>
  <pageMargins left="0.59055118110236227" right="0.39370078740157483" top="0.98425196850393704" bottom="0.98425196850393704" header="0.51181102362204722" footer="0.51181102362204722"/>
  <pageSetup paperSize="9" orientation="portrait" horizontalDpi="300" verticalDpi="300" r:id="rId1"/>
  <headerFooter alignWithMargins="0">
    <oddFooter>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31"/>
  <dimension ref="A1:BE67"/>
  <sheetViews>
    <sheetView workbookViewId="0">
      <selection activeCell="A15" sqref="A15"/>
    </sheetView>
  </sheetViews>
  <sheetFormatPr defaultRowHeight="12.75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>
      <c r="A1" s="188" t="s">
        <v>5</v>
      </c>
      <c r="B1" s="189"/>
      <c r="C1" s="69" t="str">
        <f>CONCATENATE(cislostavby," ",nazevstavby)</f>
        <v xml:space="preserve"> STAVEBNÍ ÚPRAVY CHODNÍKU HODONICE, UL. KRHOVICKÁ</v>
      </c>
      <c r="D1" s="70"/>
      <c r="E1" s="71"/>
      <c r="F1" s="70"/>
      <c r="G1" s="72"/>
      <c r="H1" s="73"/>
      <c r="I1" s="74"/>
    </row>
    <row r="2" spans="1:57" ht="13.5" thickBot="1">
      <c r="A2" s="190" t="s">
        <v>1</v>
      </c>
      <c r="B2" s="191"/>
      <c r="C2" s="75" t="str">
        <f>CONCATENATE(cisloobjektu," ",nazevobjektu)</f>
        <v xml:space="preserve"> Sanace</v>
      </c>
      <c r="D2" s="76"/>
      <c r="E2" s="77"/>
      <c r="F2" s="76"/>
      <c r="G2" s="192"/>
      <c r="H2" s="192"/>
      <c r="I2" s="193"/>
    </row>
    <row r="3" spans="1:57" ht="13.5" thickTop="1"/>
    <row r="4" spans="1:57" ht="19.5" customHeight="1">
      <c r="A4" s="78" t="s">
        <v>44</v>
      </c>
      <c r="B4" s="1"/>
      <c r="C4" s="1"/>
      <c r="D4" s="1"/>
      <c r="E4" s="1"/>
      <c r="F4" s="1"/>
      <c r="G4" s="1"/>
      <c r="H4" s="1"/>
      <c r="I4" s="1"/>
    </row>
    <row r="5" spans="1:57" ht="13.5" thickBot="1"/>
    <row r="6" spans="1:57" s="30" customFormat="1" ht="13.5" thickBot="1">
      <c r="A6" s="79"/>
      <c r="B6" s="80" t="s">
        <v>45</v>
      </c>
      <c r="C6" s="80"/>
      <c r="D6" s="81"/>
      <c r="E6" s="82" t="s">
        <v>46</v>
      </c>
      <c r="F6" s="83" t="s">
        <v>47</v>
      </c>
      <c r="G6" s="83" t="s">
        <v>48</v>
      </c>
      <c r="H6" s="83" t="s">
        <v>49</v>
      </c>
      <c r="I6" s="84" t="s">
        <v>27</v>
      </c>
    </row>
    <row r="7" spans="1:57" s="30" customFormat="1">
      <c r="A7" s="177" t="str">
        <f>Položky!B7</f>
        <v>1</v>
      </c>
      <c r="B7" s="85" t="str">
        <f>Položky!C7</f>
        <v>Zemní práce</v>
      </c>
      <c r="C7" s="86"/>
      <c r="D7" s="87"/>
      <c r="E7" s="178">
        <f>Položky!BC15</f>
        <v>0</v>
      </c>
      <c r="F7" s="179">
        <f>Položky!BD15</f>
        <v>0</v>
      </c>
      <c r="G7" s="179">
        <f>Položky!BE15</f>
        <v>0</v>
      </c>
      <c r="H7" s="179">
        <f>Položky!BF15</f>
        <v>0</v>
      </c>
      <c r="I7" s="180">
        <f>Položky!BG15</f>
        <v>0</v>
      </c>
    </row>
    <row r="8" spans="1:57" s="30" customFormat="1">
      <c r="A8" s="177" t="str">
        <f>Položky!B20</f>
        <v>5</v>
      </c>
      <c r="B8" s="85" t="str">
        <f>Položky!C20</f>
        <v>Komunikace</v>
      </c>
      <c r="C8" s="86"/>
      <c r="D8" s="87"/>
      <c r="E8" s="178">
        <f>Položky!BC24</f>
        <v>0</v>
      </c>
      <c r="F8" s="179">
        <f>Položky!BD24</f>
        <v>0</v>
      </c>
      <c r="G8" s="179">
        <f>Položky!BE24</f>
        <v>0</v>
      </c>
      <c r="H8" s="179">
        <f>Položky!BF24</f>
        <v>0</v>
      </c>
      <c r="I8" s="180">
        <f>Položky!BG24</f>
        <v>0</v>
      </c>
    </row>
    <row r="9" spans="1:57" s="30" customFormat="1" ht="13.5" thickBot="1">
      <c r="A9" s="177" t="str">
        <f>Položky!B25</f>
        <v>99</v>
      </c>
      <c r="B9" s="85" t="str">
        <f>Položky!C25</f>
        <v>Staveništní přesun hmot</v>
      </c>
      <c r="C9" s="86"/>
      <c r="D9" s="87"/>
      <c r="E9" s="178">
        <f>Položky!BC27</f>
        <v>0</v>
      </c>
      <c r="F9" s="179">
        <f>Položky!BD27</f>
        <v>0</v>
      </c>
      <c r="G9" s="179">
        <f>Položky!BE27</f>
        <v>0</v>
      </c>
      <c r="H9" s="179">
        <f>Položky!BF27</f>
        <v>0</v>
      </c>
      <c r="I9" s="180">
        <f>Položky!BG27</f>
        <v>0</v>
      </c>
    </row>
    <row r="10" spans="1:57" s="93" customFormat="1" ht="13.5" thickBot="1">
      <c r="A10" s="88"/>
      <c r="B10" s="80" t="s">
        <v>50</v>
      </c>
      <c r="C10" s="80"/>
      <c r="D10" s="89"/>
      <c r="E10" s="90">
        <f>SUM(E7:E9)</f>
        <v>0</v>
      </c>
      <c r="F10" s="91">
        <f>SUM(F7:F9)</f>
        <v>0</v>
      </c>
      <c r="G10" s="91">
        <f>SUM(G7:G9)</f>
        <v>0</v>
      </c>
      <c r="H10" s="91">
        <f>SUM(H7:H9)</f>
        <v>0</v>
      </c>
      <c r="I10" s="92">
        <f>SUM(I7:I9)</f>
        <v>0</v>
      </c>
    </row>
    <row r="11" spans="1:57">
      <c r="A11" s="86"/>
      <c r="B11" s="86"/>
      <c r="C11" s="86"/>
      <c r="D11" s="86"/>
      <c r="E11" s="86"/>
      <c r="F11" s="86"/>
      <c r="G11" s="86"/>
      <c r="H11" s="86"/>
      <c r="I11" s="86"/>
    </row>
    <row r="12" spans="1:57" ht="19.5" customHeight="1">
      <c r="A12" s="94" t="s">
        <v>51</v>
      </c>
      <c r="B12" s="94"/>
      <c r="C12" s="94"/>
      <c r="D12" s="94"/>
      <c r="E12" s="94"/>
      <c r="F12" s="94"/>
      <c r="G12" s="95"/>
      <c r="H12" s="94"/>
      <c r="I12" s="94"/>
      <c r="BA12" s="31"/>
      <c r="BB12" s="31"/>
      <c r="BC12" s="31"/>
      <c r="BD12" s="31"/>
      <c r="BE12" s="31"/>
    </row>
    <row r="13" spans="1:57" ht="13.5" thickBot="1">
      <c r="A13" s="96"/>
      <c r="B13" s="96"/>
      <c r="C13" s="96"/>
      <c r="D13" s="96"/>
      <c r="E13" s="96"/>
      <c r="F13" s="96"/>
      <c r="G13" s="96"/>
      <c r="H13" s="96"/>
      <c r="I13" s="96"/>
    </row>
    <row r="14" spans="1:57">
      <c r="A14" s="97" t="s">
        <v>52</v>
      </c>
      <c r="B14" s="98"/>
      <c r="C14" s="98"/>
      <c r="D14" s="99"/>
      <c r="E14" s="100" t="s">
        <v>53</v>
      </c>
      <c r="F14" s="101" t="s">
        <v>54</v>
      </c>
      <c r="G14" s="102" t="s">
        <v>55</v>
      </c>
      <c r="H14" s="103"/>
      <c r="I14" s="104" t="s">
        <v>53</v>
      </c>
    </row>
    <row r="15" spans="1:57">
      <c r="A15" s="105"/>
      <c r="B15" s="106"/>
      <c r="C15" s="106"/>
      <c r="D15" s="107"/>
      <c r="E15" s="108"/>
      <c r="F15" s="109"/>
      <c r="G15" s="110">
        <f>CHOOSE(BA15+1,HSV+PSV,HSV+PSV+Mont,HSV+PSV+Dodavka+Mont,HSV,PSV,Mont,Dodavka,Mont+Dodavka,0)</f>
        <v>0</v>
      </c>
      <c r="H15" s="111"/>
      <c r="I15" s="112">
        <f>E15+F15*G15/100</f>
        <v>0</v>
      </c>
      <c r="BA15">
        <v>8</v>
      </c>
    </row>
    <row r="16" spans="1:57" ht="13.5" thickBot="1">
      <c r="A16" s="113"/>
      <c r="B16" s="114" t="s">
        <v>56</v>
      </c>
      <c r="C16" s="115"/>
      <c r="D16" s="116"/>
      <c r="E16" s="117"/>
      <c r="F16" s="118"/>
      <c r="G16" s="118"/>
      <c r="H16" s="194">
        <f>SUM(H15:H15)</f>
        <v>0</v>
      </c>
      <c r="I16" s="195"/>
    </row>
    <row r="18" spans="2:9">
      <c r="B18" s="93"/>
      <c r="F18" s="119"/>
      <c r="G18" s="120"/>
      <c r="H18" s="120"/>
      <c r="I18" s="121"/>
    </row>
    <row r="19" spans="2:9">
      <c r="F19" s="119"/>
      <c r="G19" s="120"/>
      <c r="H19" s="120"/>
      <c r="I19" s="121"/>
    </row>
    <row r="20" spans="2:9">
      <c r="F20" s="119"/>
      <c r="G20" s="120"/>
      <c r="H20" s="120"/>
      <c r="I20" s="121"/>
    </row>
    <row r="21" spans="2:9">
      <c r="F21" s="119"/>
      <c r="G21" s="120"/>
      <c r="H21" s="120"/>
      <c r="I21" s="121"/>
    </row>
    <row r="22" spans="2:9">
      <c r="F22" s="119"/>
      <c r="G22" s="120"/>
      <c r="H22" s="120"/>
      <c r="I22" s="121"/>
    </row>
    <row r="23" spans="2:9">
      <c r="F23" s="119"/>
      <c r="G23" s="120"/>
      <c r="H23" s="120"/>
      <c r="I23" s="121"/>
    </row>
    <row r="24" spans="2:9">
      <c r="F24" s="119"/>
      <c r="G24" s="120"/>
      <c r="H24" s="120"/>
      <c r="I24" s="121"/>
    </row>
    <row r="25" spans="2:9">
      <c r="F25" s="119"/>
      <c r="G25" s="120"/>
      <c r="H25" s="120"/>
      <c r="I25" s="121"/>
    </row>
    <row r="26" spans="2:9">
      <c r="F26" s="119"/>
      <c r="G26" s="120"/>
      <c r="H26" s="120"/>
      <c r="I26" s="121"/>
    </row>
    <row r="27" spans="2:9">
      <c r="F27" s="119"/>
      <c r="G27" s="120"/>
      <c r="H27" s="120"/>
      <c r="I27" s="121"/>
    </row>
    <row r="28" spans="2:9">
      <c r="F28" s="119"/>
      <c r="G28" s="120"/>
      <c r="H28" s="120"/>
      <c r="I28" s="121"/>
    </row>
    <row r="29" spans="2:9">
      <c r="F29" s="119"/>
      <c r="G29" s="120"/>
      <c r="H29" s="120"/>
      <c r="I29" s="121"/>
    </row>
    <row r="30" spans="2:9">
      <c r="F30" s="119"/>
      <c r="G30" s="120"/>
      <c r="H30" s="120"/>
      <c r="I30" s="121"/>
    </row>
    <row r="31" spans="2:9">
      <c r="F31" s="119"/>
      <c r="G31" s="120"/>
      <c r="H31" s="120"/>
      <c r="I31" s="121"/>
    </row>
    <row r="32" spans="2:9">
      <c r="F32" s="119"/>
      <c r="G32" s="120"/>
      <c r="H32" s="120"/>
      <c r="I32" s="121"/>
    </row>
    <row r="33" spans="6:9">
      <c r="F33" s="119"/>
      <c r="G33" s="120"/>
      <c r="H33" s="120"/>
      <c r="I33" s="121"/>
    </row>
    <row r="34" spans="6:9">
      <c r="F34" s="119"/>
      <c r="G34" s="120"/>
      <c r="H34" s="120"/>
      <c r="I34" s="121"/>
    </row>
    <row r="35" spans="6:9">
      <c r="F35" s="119"/>
      <c r="G35" s="120"/>
      <c r="H35" s="120"/>
      <c r="I35" s="121"/>
    </row>
    <row r="36" spans="6:9">
      <c r="F36" s="119"/>
      <c r="G36" s="120"/>
      <c r="H36" s="120"/>
      <c r="I36" s="121"/>
    </row>
    <row r="37" spans="6:9">
      <c r="F37" s="119"/>
      <c r="G37" s="120"/>
      <c r="H37" s="120"/>
      <c r="I37" s="121"/>
    </row>
    <row r="38" spans="6:9">
      <c r="F38" s="119"/>
      <c r="G38" s="120"/>
      <c r="H38" s="120"/>
      <c r="I38" s="121"/>
    </row>
    <row r="39" spans="6:9">
      <c r="F39" s="119"/>
      <c r="G39" s="120"/>
      <c r="H39" s="120"/>
      <c r="I39" s="121"/>
    </row>
    <row r="40" spans="6:9">
      <c r="F40" s="119"/>
      <c r="G40" s="120"/>
      <c r="H40" s="120"/>
      <c r="I40" s="121"/>
    </row>
    <row r="41" spans="6:9">
      <c r="F41" s="119"/>
      <c r="G41" s="120"/>
      <c r="H41" s="120"/>
      <c r="I41" s="121"/>
    </row>
    <row r="42" spans="6:9">
      <c r="F42" s="119"/>
      <c r="G42" s="120"/>
      <c r="H42" s="120"/>
      <c r="I42" s="121"/>
    </row>
    <row r="43" spans="6:9">
      <c r="F43" s="119"/>
      <c r="G43" s="120"/>
      <c r="H43" s="120"/>
      <c r="I43" s="121"/>
    </row>
    <row r="44" spans="6:9">
      <c r="F44" s="119"/>
      <c r="G44" s="120"/>
      <c r="H44" s="120"/>
      <c r="I44" s="121"/>
    </row>
    <row r="45" spans="6:9">
      <c r="F45" s="119"/>
      <c r="G45" s="120"/>
      <c r="H45" s="120"/>
      <c r="I45" s="121"/>
    </row>
    <row r="46" spans="6:9">
      <c r="F46" s="119"/>
      <c r="G46" s="120"/>
      <c r="H46" s="120"/>
      <c r="I46" s="121"/>
    </row>
    <row r="47" spans="6:9">
      <c r="F47" s="119"/>
      <c r="G47" s="120"/>
      <c r="H47" s="120"/>
      <c r="I47" s="121"/>
    </row>
    <row r="48" spans="6:9">
      <c r="F48" s="119"/>
      <c r="G48" s="120"/>
      <c r="H48" s="120"/>
      <c r="I48" s="121"/>
    </row>
    <row r="49" spans="6:9">
      <c r="F49" s="119"/>
      <c r="G49" s="120"/>
      <c r="H49" s="120"/>
      <c r="I49" s="121"/>
    </row>
    <row r="50" spans="6:9">
      <c r="F50" s="119"/>
      <c r="G50" s="120"/>
      <c r="H50" s="120"/>
      <c r="I50" s="121"/>
    </row>
    <row r="51" spans="6:9">
      <c r="F51" s="119"/>
      <c r="G51" s="120"/>
      <c r="H51" s="120"/>
      <c r="I51" s="121"/>
    </row>
    <row r="52" spans="6:9">
      <c r="F52" s="119"/>
      <c r="G52" s="120"/>
      <c r="H52" s="120"/>
      <c r="I52" s="121"/>
    </row>
    <row r="53" spans="6:9">
      <c r="F53" s="119"/>
      <c r="G53" s="120"/>
      <c r="H53" s="120"/>
      <c r="I53" s="121"/>
    </row>
    <row r="54" spans="6:9">
      <c r="F54" s="119"/>
      <c r="G54" s="120"/>
      <c r="H54" s="120"/>
      <c r="I54" s="121"/>
    </row>
    <row r="55" spans="6:9">
      <c r="F55" s="119"/>
      <c r="G55" s="120"/>
      <c r="H55" s="120"/>
      <c r="I55" s="121"/>
    </row>
    <row r="56" spans="6:9">
      <c r="F56" s="119"/>
      <c r="G56" s="120"/>
      <c r="H56" s="120"/>
      <c r="I56" s="121"/>
    </row>
    <row r="57" spans="6:9">
      <c r="F57" s="119"/>
      <c r="G57" s="120"/>
      <c r="H57" s="120"/>
      <c r="I57" s="121"/>
    </row>
    <row r="58" spans="6:9">
      <c r="F58" s="119"/>
      <c r="G58" s="120"/>
      <c r="H58" s="120"/>
      <c r="I58" s="121"/>
    </row>
    <row r="59" spans="6:9">
      <c r="F59" s="119"/>
      <c r="G59" s="120"/>
      <c r="H59" s="120"/>
      <c r="I59" s="121"/>
    </row>
    <row r="60" spans="6:9">
      <c r="F60" s="119"/>
      <c r="G60" s="120"/>
      <c r="H60" s="120"/>
      <c r="I60" s="121"/>
    </row>
    <row r="61" spans="6:9">
      <c r="F61" s="119"/>
      <c r="G61" s="120"/>
      <c r="H61" s="120"/>
      <c r="I61" s="121"/>
    </row>
    <row r="62" spans="6:9">
      <c r="F62" s="119"/>
      <c r="G62" s="120"/>
      <c r="H62" s="120"/>
      <c r="I62" s="121"/>
    </row>
    <row r="63" spans="6:9">
      <c r="F63" s="119"/>
      <c r="G63" s="120"/>
      <c r="H63" s="120"/>
      <c r="I63" s="121"/>
    </row>
    <row r="64" spans="6:9">
      <c r="F64" s="119"/>
      <c r="G64" s="120"/>
      <c r="H64" s="120"/>
      <c r="I64" s="121"/>
    </row>
    <row r="65" spans="6:9">
      <c r="F65" s="119"/>
      <c r="G65" s="120"/>
      <c r="H65" s="120"/>
      <c r="I65" s="121"/>
    </row>
    <row r="66" spans="6:9">
      <c r="F66" s="119"/>
      <c r="G66" s="120"/>
      <c r="H66" s="120"/>
      <c r="I66" s="121"/>
    </row>
    <row r="67" spans="6:9">
      <c r="F67" s="119"/>
      <c r="G67" s="120"/>
      <c r="H67" s="120"/>
      <c r="I67" s="121"/>
    </row>
  </sheetData>
  <mergeCells count="4">
    <mergeCell ref="A1:B1"/>
    <mergeCell ref="A2:B2"/>
    <mergeCell ref="G2:I2"/>
    <mergeCell ref="H16:I16"/>
  </mergeCells>
  <pageMargins left="0.59055118110236227" right="0.39370078740157483" top="0.98425196850393704" bottom="0.98425196850393704" header="0.51181102362204722" footer="0.51181102362204722"/>
  <pageSetup paperSize="9" orientation="portrait" horizontalDpi="300" verticalDpi="300" r:id="rId1"/>
  <headerFooter alignWithMargins="0">
    <oddFooter>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List2"/>
  <dimension ref="A1:BG94"/>
  <sheetViews>
    <sheetView showGridLines="0" showZeros="0" zoomScale="80" workbookViewId="0">
      <selection activeCell="G37" sqref="G37"/>
    </sheetView>
  </sheetViews>
  <sheetFormatPr defaultRowHeight="12.75"/>
  <cols>
    <col min="1" max="1" width="4.42578125" style="122" customWidth="1"/>
    <col min="2" max="2" width="14.140625" style="122" customWidth="1"/>
    <col min="3" max="3" width="47.5703125" style="122" customWidth="1"/>
    <col min="4" max="4" width="5.5703125" style="122" customWidth="1"/>
    <col min="5" max="5" width="10" style="171" customWidth="1"/>
    <col min="6" max="6" width="11.28515625" style="122" customWidth="1"/>
    <col min="7" max="7" width="16.140625" style="122" customWidth="1"/>
    <col min="8" max="8" width="13.140625" style="122" customWidth="1"/>
    <col min="9" max="9" width="14.5703125" style="122" customWidth="1"/>
    <col min="10" max="10" width="13.140625" style="122" customWidth="1"/>
    <col min="11" max="11" width="13.5703125" style="122" customWidth="1"/>
    <col min="12" max="16384" width="9.140625" style="122"/>
  </cols>
  <sheetData>
    <row r="1" spans="1:59" ht="15.75">
      <c r="A1" s="198" t="s">
        <v>57</v>
      </c>
      <c r="B1" s="198"/>
      <c r="C1" s="198"/>
      <c r="D1" s="198"/>
      <c r="E1" s="198"/>
      <c r="F1" s="198"/>
      <c r="G1" s="198"/>
      <c r="H1" s="198"/>
      <c r="I1" s="198"/>
    </row>
    <row r="2" spans="1:59" ht="13.5" thickBot="1">
      <c r="B2" s="123"/>
      <c r="C2" s="124"/>
      <c r="D2" s="124"/>
      <c r="E2" s="125"/>
      <c r="F2" s="124"/>
      <c r="G2" s="124"/>
    </row>
    <row r="3" spans="1:59" ht="13.5" thickTop="1">
      <c r="A3" s="188" t="s">
        <v>5</v>
      </c>
      <c r="B3" s="189"/>
      <c r="C3" s="69" t="str">
        <f>CONCATENATE(cislostavby," ",nazevstavby)</f>
        <v xml:space="preserve"> STAVEBNÍ ÚPRAVY CHODNÍKU HODONICE, UL. KRHOVICKÁ</v>
      </c>
      <c r="D3" s="70"/>
      <c r="E3" s="71"/>
      <c r="F3" s="70"/>
      <c r="G3" s="126"/>
      <c r="H3" s="127">
        <f>Rekapitulace!H1</f>
        <v>0</v>
      </c>
      <c r="I3" s="128"/>
    </row>
    <row r="4" spans="1:59" ht="13.5" thickBot="1">
      <c r="A4" s="199" t="s">
        <v>1</v>
      </c>
      <c r="B4" s="191"/>
      <c r="C4" s="75" t="str">
        <f>CONCATENATE(cisloobjektu," ",nazevobjektu)</f>
        <v xml:space="preserve"> Sanace</v>
      </c>
      <c r="D4" s="76"/>
      <c r="E4" s="77"/>
      <c r="F4" s="76"/>
      <c r="G4" s="200"/>
      <c r="H4" s="200"/>
      <c r="I4" s="201"/>
    </row>
    <row r="5" spans="1:59" ht="13.5" thickTop="1">
      <c r="A5" s="129"/>
      <c r="B5" s="130"/>
      <c r="C5" s="130"/>
      <c r="D5" s="131"/>
      <c r="E5" s="132"/>
      <c r="F5" s="131"/>
      <c r="G5" s="133"/>
      <c r="H5" s="131"/>
      <c r="I5" s="131"/>
    </row>
    <row r="6" spans="1:59">
      <c r="A6" s="134" t="s">
        <v>58</v>
      </c>
      <c r="B6" s="135" t="s">
        <v>59</v>
      </c>
      <c r="C6" s="135" t="s">
        <v>60</v>
      </c>
      <c r="D6" s="135" t="s">
        <v>61</v>
      </c>
      <c r="E6" s="136" t="s">
        <v>62</v>
      </c>
      <c r="F6" s="135" t="s">
        <v>63</v>
      </c>
      <c r="G6" s="137" t="s">
        <v>64</v>
      </c>
      <c r="H6" s="138" t="s">
        <v>65</v>
      </c>
      <c r="I6" s="138" t="s">
        <v>66</v>
      </c>
      <c r="J6" s="138" t="s">
        <v>67</v>
      </c>
      <c r="K6" s="138" t="s">
        <v>68</v>
      </c>
    </row>
    <row r="7" spans="1:59">
      <c r="A7" s="139" t="s">
        <v>69</v>
      </c>
      <c r="B7" s="140" t="s">
        <v>70</v>
      </c>
      <c r="C7" s="141" t="s">
        <v>71</v>
      </c>
      <c r="D7" s="142"/>
      <c r="E7" s="143"/>
      <c r="F7" s="143"/>
      <c r="G7" s="144"/>
      <c r="H7" s="145"/>
      <c r="I7" s="145"/>
      <c r="J7" s="145"/>
      <c r="K7" s="145"/>
      <c r="Q7" s="146">
        <v>1</v>
      </c>
    </row>
    <row r="8" spans="1:59">
      <c r="A8" s="147">
        <v>1</v>
      </c>
      <c r="B8" s="148" t="s">
        <v>75</v>
      </c>
      <c r="C8" s="149" t="s">
        <v>76</v>
      </c>
      <c r="D8" s="150" t="s">
        <v>77</v>
      </c>
      <c r="E8" s="151">
        <v>159.69999999999999</v>
      </c>
      <c r="F8" s="151"/>
      <c r="G8" s="152">
        <f>E8*F8</f>
        <v>0</v>
      </c>
      <c r="H8" s="153">
        <v>0</v>
      </c>
      <c r="I8" s="153">
        <f>E8*H8</f>
        <v>0</v>
      </c>
      <c r="J8" s="153">
        <v>0</v>
      </c>
      <c r="K8" s="153">
        <f>E8*J8</f>
        <v>0</v>
      </c>
      <c r="Q8" s="146"/>
      <c r="BB8" s="122">
        <v>1</v>
      </c>
      <c r="BC8" s="122">
        <f>IF(BB8=1,G8,0)</f>
        <v>0</v>
      </c>
      <c r="BD8" s="122">
        <f>IF(BB8=2,G8,0)</f>
        <v>0</v>
      </c>
      <c r="BE8" s="122">
        <f>IF(BB8=3,G8,0)</f>
        <v>0</v>
      </c>
      <c r="BF8" s="122">
        <f>IF(BB8=4,G8,0)</f>
        <v>0</v>
      </c>
      <c r="BG8" s="122">
        <f>IF(BB8=5,G8,0)</f>
        <v>0</v>
      </c>
    </row>
    <row r="9" spans="1:59">
      <c r="A9" s="154"/>
      <c r="B9" s="155"/>
      <c r="C9" s="196" t="s">
        <v>78</v>
      </c>
      <c r="D9" s="197"/>
      <c r="E9" s="156">
        <v>70.739999999999995</v>
      </c>
      <c r="F9" s="157"/>
      <c r="G9" s="158"/>
      <c r="H9" s="159"/>
      <c r="I9" s="159"/>
      <c r="J9" s="159"/>
      <c r="K9" s="159"/>
      <c r="O9" s="160"/>
      <c r="Q9" s="146"/>
    </row>
    <row r="10" spans="1:59">
      <c r="A10" s="154"/>
      <c r="B10" s="155"/>
      <c r="C10" s="196" t="s">
        <v>79</v>
      </c>
      <c r="D10" s="197"/>
      <c r="E10" s="156">
        <v>88.96</v>
      </c>
      <c r="F10" s="157"/>
      <c r="G10" s="158"/>
      <c r="H10" s="159"/>
      <c r="I10" s="159"/>
      <c r="J10" s="159"/>
      <c r="K10" s="159"/>
      <c r="O10" s="160"/>
      <c r="Q10" s="146"/>
    </row>
    <row r="11" spans="1:59">
      <c r="A11" s="147">
        <v>2</v>
      </c>
      <c r="B11" s="148" t="s">
        <v>80</v>
      </c>
      <c r="C11" s="149" t="s">
        <v>81</v>
      </c>
      <c r="D11" s="150" t="s">
        <v>77</v>
      </c>
      <c r="E11" s="151">
        <v>159.69999999999999</v>
      </c>
      <c r="F11" s="151"/>
      <c r="G11" s="152">
        <f>E11*F11</f>
        <v>0</v>
      </c>
      <c r="H11" s="153">
        <v>0</v>
      </c>
      <c r="I11" s="153">
        <f>E11*H11</f>
        <v>0</v>
      </c>
      <c r="J11" s="153">
        <v>0</v>
      </c>
      <c r="K11" s="153">
        <f>E11*J11</f>
        <v>0</v>
      </c>
      <c r="Q11" s="146"/>
      <c r="BB11" s="122">
        <v>1</v>
      </c>
      <c r="BC11" s="122">
        <f>IF(BB11=1,G11,0)</f>
        <v>0</v>
      </c>
      <c r="BD11" s="122">
        <f>IF(BB11=2,G11,0)</f>
        <v>0</v>
      </c>
      <c r="BE11" s="122">
        <f>IF(BB11=3,G11,0)</f>
        <v>0</v>
      </c>
      <c r="BF11" s="122">
        <f>IF(BB11=4,G11,0)</f>
        <v>0</v>
      </c>
      <c r="BG11" s="122">
        <f>IF(BB11=5,G11,0)</f>
        <v>0</v>
      </c>
    </row>
    <row r="12" spans="1:59">
      <c r="A12" s="147">
        <v>3</v>
      </c>
      <c r="B12" s="148" t="s">
        <v>82</v>
      </c>
      <c r="C12" s="149" t="s">
        <v>83</v>
      </c>
      <c r="D12" s="150" t="s">
        <v>77</v>
      </c>
      <c r="E12" s="151">
        <v>159.69999999999999</v>
      </c>
      <c r="F12" s="151"/>
      <c r="G12" s="152">
        <f>E12*F12</f>
        <v>0</v>
      </c>
      <c r="H12" s="153">
        <v>0</v>
      </c>
      <c r="I12" s="153">
        <f>E12*H12</f>
        <v>0</v>
      </c>
      <c r="J12" s="153">
        <v>0</v>
      </c>
      <c r="K12" s="153">
        <f>E12*J12</f>
        <v>0</v>
      </c>
      <c r="Q12" s="146"/>
      <c r="BB12" s="122">
        <v>1</v>
      </c>
      <c r="BC12" s="122">
        <f>IF(BB12=1,G12,0)</f>
        <v>0</v>
      </c>
      <c r="BD12" s="122">
        <f>IF(BB12=2,G12,0)</f>
        <v>0</v>
      </c>
      <c r="BE12" s="122">
        <f>IF(BB12=3,G12,0)</f>
        <v>0</v>
      </c>
      <c r="BF12" s="122">
        <f>IF(BB12=4,G12,0)</f>
        <v>0</v>
      </c>
      <c r="BG12" s="122">
        <f>IF(BB12=5,G12,0)</f>
        <v>0</v>
      </c>
    </row>
    <row r="13" spans="1:59">
      <c r="A13" s="147">
        <v>4</v>
      </c>
      <c r="B13" s="148" t="s">
        <v>84</v>
      </c>
      <c r="C13" s="149" t="s">
        <v>85</v>
      </c>
      <c r="D13" s="150" t="s">
        <v>77</v>
      </c>
      <c r="E13" s="151">
        <v>159.69999999999999</v>
      </c>
      <c r="F13" s="151"/>
      <c r="G13" s="152">
        <f>E13*F13</f>
        <v>0</v>
      </c>
      <c r="H13" s="153">
        <v>0</v>
      </c>
      <c r="I13" s="153">
        <f>E13*H13</f>
        <v>0</v>
      </c>
      <c r="J13" s="153">
        <v>0</v>
      </c>
      <c r="K13" s="153">
        <f>E13*J13</f>
        <v>0</v>
      </c>
      <c r="Q13" s="146"/>
      <c r="BB13" s="122">
        <v>1</v>
      </c>
      <c r="BC13" s="122">
        <f>IF(BB13=1,G13,0)</f>
        <v>0</v>
      </c>
      <c r="BD13" s="122">
        <f>IF(BB13=2,G13,0)</f>
        <v>0</v>
      </c>
      <c r="BE13" s="122">
        <f>IF(BB13=3,G13,0)</f>
        <v>0</v>
      </c>
      <c r="BF13" s="122">
        <f>IF(BB13=4,G13,0)</f>
        <v>0</v>
      </c>
      <c r="BG13" s="122">
        <f>IF(BB13=5,G13,0)</f>
        <v>0</v>
      </c>
    </row>
    <row r="14" spans="1:59">
      <c r="A14" s="147">
        <v>5</v>
      </c>
      <c r="B14" s="148" t="s">
        <v>86</v>
      </c>
      <c r="C14" s="149" t="s">
        <v>87</v>
      </c>
      <c r="D14" s="150" t="s">
        <v>77</v>
      </c>
      <c r="E14" s="151">
        <v>159.69999999999999</v>
      </c>
      <c r="F14" s="151"/>
      <c r="G14" s="152">
        <f>E14*F14</f>
        <v>0</v>
      </c>
      <c r="H14" s="153">
        <v>0</v>
      </c>
      <c r="I14" s="153">
        <f>E14*H14</f>
        <v>0</v>
      </c>
      <c r="J14" s="153">
        <v>0</v>
      </c>
      <c r="K14" s="153">
        <f>E14*J14</f>
        <v>0</v>
      </c>
      <c r="Q14" s="146"/>
      <c r="BB14" s="122">
        <v>1</v>
      </c>
      <c r="BC14" s="122">
        <f>IF(BB14=1,G14,0)</f>
        <v>0</v>
      </c>
      <c r="BD14" s="122">
        <f>IF(BB14=2,G14,0)</f>
        <v>0</v>
      </c>
      <c r="BE14" s="122">
        <f>IF(BB14=3,G14,0)</f>
        <v>0</v>
      </c>
      <c r="BF14" s="122">
        <f>IF(BB14=4,G14,0)</f>
        <v>0</v>
      </c>
      <c r="BG14" s="122">
        <f>IF(BB14=5,G14,0)</f>
        <v>0</v>
      </c>
    </row>
    <row r="15" spans="1:59">
      <c r="A15" s="161"/>
      <c r="B15" s="162" t="s">
        <v>72</v>
      </c>
      <c r="C15" s="163" t="str">
        <f>CONCATENATE(B7," ",C7)</f>
        <v>1 Zemní práce</v>
      </c>
      <c r="D15" s="161"/>
      <c r="E15" s="164"/>
      <c r="F15" s="164"/>
      <c r="G15" s="165">
        <f>SUM(G7:G14)</f>
        <v>0</v>
      </c>
      <c r="H15" s="166"/>
      <c r="I15" s="167">
        <f>SUM(I7:I14)</f>
        <v>0</v>
      </c>
      <c r="J15" s="166"/>
      <c r="K15" s="167">
        <f>SUM(K7:K14)</f>
        <v>0</v>
      </c>
      <c r="Q15" s="146"/>
      <c r="BC15" s="168">
        <f>SUM(BC7:BC14)</f>
        <v>0</v>
      </c>
      <c r="BD15" s="168">
        <f>SUM(BD7:BD14)</f>
        <v>0</v>
      </c>
      <c r="BE15" s="168">
        <f>SUM(BE7:BE14)</f>
        <v>0</v>
      </c>
      <c r="BF15" s="168">
        <f>SUM(BF7:BF14)</f>
        <v>0</v>
      </c>
      <c r="BG15" s="168">
        <f>SUM(BG7:BG14)</f>
        <v>0</v>
      </c>
    </row>
    <row r="16" spans="1:59">
      <c r="A16" s="139" t="s">
        <v>69</v>
      </c>
      <c r="B16" s="140" t="s">
        <v>70</v>
      </c>
      <c r="C16" s="141" t="s">
        <v>71</v>
      </c>
      <c r="D16" s="142"/>
      <c r="E16" s="143"/>
      <c r="F16" s="143"/>
      <c r="G16" s="144"/>
      <c r="H16" s="145"/>
      <c r="I16" s="145"/>
      <c r="J16" s="145"/>
      <c r="K16" s="145"/>
      <c r="Q16" s="146"/>
    </row>
    <row r="17" spans="1:59">
      <c r="A17" s="147">
        <v>6</v>
      </c>
      <c r="B17" s="148" t="s">
        <v>88</v>
      </c>
      <c r="C17" s="149" t="s">
        <v>89</v>
      </c>
      <c r="D17" s="150" t="s">
        <v>90</v>
      </c>
      <c r="E17" s="151">
        <v>963.04</v>
      </c>
      <c r="F17" s="151"/>
      <c r="G17" s="152">
        <f>E17*F17</f>
        <v>0</v>
      </c>
      <c r="H17" s="153">
        <v>3.0000000000000001E-5</v>
      </c>
      <c r="I17" s="153">
        <f>E17*H17</f>
        <v>2.8891199999999999E-2</v>
      </c>
      <c r="J17" s="153">
        <v>0</v>
      </c>
      <c r="K17" s="153">
        <f>E17*J17</f>
        <v>0</v>
      </c>
      <c r="Q17" s="146"/>
      <c r="BB17" s="122">
        <v>1</v>
      </c>
      <c r="BC17" s="122">
        <f>IF(BB17=1,G17,0)</f>
        <v>0</v>
      </c>
      <c r="BD17" s="122">
        <f>IF(BB17=2,G17,0)</f>
        <v>0</v>
      </c>
      <c r="BE17" s="122">
        <f>IF(BB17=3,G17,0)</f>
        <v>0</v>
      </c>
      <c r="BF17" s="122">
        <f>IF(BB17=4,G17,0)</f>
        <v>0</v>
      </c>
      <c r="BG17" s="122">
        <f>IF(BB17=5,G17,0)</f>
        <v>0</v>
      </c>
    </row>
    <row r="18" spans="1:59">
      <c r="A18" s="147">
        <v>7</v>
      </c>
      <c r="B18" s="148" t="s">
        <v>91</v>
      </c>
      <c r="C18" s="149" t="s">
        <v>105</v>
      </c>
      <c r="D18" s="150" t="s">
        <v>90</v>
      </c>
      <c r="E18" s="151">
        <v>1155</v>
      </c>
      <c r="F18" s="151"/>
      <c r="G18" s="152">
        <f>E18*F18</f>
        <v>0</v>
      </c>
      <c r="H18" s="153">
        <v>2.9999999999999997E-4</v>
      </c>
      <c r="I18" s="153">
        <f>E18*H18</f>
        <v>0.34649999999999997</v>
      </c>
      <c r="J18" s="153">
        <v>0</v>
      </c>
      <c r="K18" s="153">
        <f>E18*J18</f>
        <v>0</v>
      </c>
      <c r="Q18" s="146"/>
      <c r="BB18" s="122">
        <v>1</v>
      </c>
      <c r="BC18" s="122">
        <f>IF(BB18=1,G18,0)</f>
        <v>0</v>
      </c>
      <c r="BD18" s="122">
        <f>IF(BB18=2,G18,0)</f>
        <v>0</v>
      </c>
      <c r="BE18" s="122">
        <f>IF(BB18=3,G18,0)</f>
        <v>0</v>
      </c>
      <c r="BF18" s="122">
        <f>IF(BB18=4,G18,0)</f>
        <v>0</v>
      </c>
      <c r="BG18" s="122">
        <f>IF(BB18=5,G18,0)</f>
        <v>0</v>
      </c>
    </row>
    <row r="19" spans="1:59">
      <c r="A19" s="161"/>
      <c r="B19" s="162" t="s">
        <v>72</v>
      </c>
      <c r="C19" s="163" t="str">
        <f>CONCATENATE(B16," ",C16)</f>
        <v>1 Zemní práce</v>
      </c>
      <c r="D19" s="161"/>
      <c r="E19" s="164"/>
      <c r="F19" s="164"/>
      <c r="G19" s="165">
        <f>SUM(G16:G18)</f>
        <v>0</v>
      </c>
      <c r="H19" s="166"/>
      <c r="I19" s="167">
        <f>SUM(I16:I18)</f>
        <v>0.37539119999999998</v>
      </c>
      <c r="J19" s="166"/>
      <c r="K19" s="167">
        <f>SUM(K16:K18)</f>
        <v>0</v>
      </c>
      <c r="Q19" s="146"/>
      <c r="BC19" s="168">
        <f>SUM(BC16:BC18)</f>
        <v>0</v>
      </c>
      <c r="BD19" s="168">
        <f>SUM(BD16:BD18)</f>
        <v>0</v>
      </c>
      <c r="BE19" s="168">
        <f>SUM(BE16:BE18)</f>
        <v>0</v>
      </c>
      <c r="BF19" s="168">
        <f>SUM(BF16:BF18)</f>
        <v>0</v>
      </c>
      <c r="BG19" s="168">
        <f>SUM(BG16:BG18)</f>
        <v>0</v>
      </c>
    </row>
    <row r="20" spans="1:59">
      <c r="A20" s="139" t="s">
        <v>69</v>
      </c>
      <c r="B20" s="140" t="s">
        <v>92</v>
      </c>
      <c r="C20" s="141" t="s">
        <v>93</v>
      </c>
      <c r="D20" s="142"/>
      <c r="E20" s="143"/>
      <c r="F20" s="143"/>
      <c r="G20" s="144"/>
      <c r="H20" s="145"/>
      <c r="I20" s="145"/>
      <c r="J20" s="145"/>
      <c r="K20" s="145"/>
      <c r="Q20" s="146"/>
    </row>
    <row r="21" spans="1:59">
      <c r="A21" s="147">
        <v>8</v>
      </c>
      <c r="B21" s="148" t="s">
        <v>94</v>
      </c>
      <c r="C21" s="149" t="s">
        <v>95</v>
      </c>
      <c r="D21" s="150" t="s">
        <v>90</v>
      </c>
      <c r="E21" s="151">
        <v>444.78</v>
      </c>
      <c r="F21" s="151"/>
      <c r="G21" s="152">
        <f>E21*F21</f>
        <v>0</v>
      </c>
      <c r="H21" s="153">
        <v>0.30651</v>
      </c>
      <c r="I21" s="153">
        <f>E21*H21</f>
        <v>136.32951779999999</v>
      </c>
      <c r="J21" s="153">
        <v>0</v>
      </c>
      <c r="K21" s="153">
        <f>E21*J21</f>
        <v>0</v>
      </c>
      <c r="Q21" s="146"/>
      <c r="BB21" s="122">
        <v>1</v>
      </c>
      <c r="BC21" s="122">
        <f>IF(BB21=1,G21,0)</f>
        <v>0</v>
      </c>
      <c r="BD21" s="122">
        <f>IF(BB21=2,G21,0)</f>
        <v>0</v>
      </c>
      <c r="BE21" s="122">
        <f>IF(BB21=3,G21,0)</f>
        <v>0</v>
      </c>
      <c r="BF21" s="122">
        <f>IF(BB21=4,G21,0)</f>
        <v>0</v>
      </c>
      <c r="BG21" s="122">
        <f>IF(BB21=5,G21,0)</f>
        <v>0</v>
      </c>
    </row>
    <row r="22" spans="1:59">
      <c r="A22" s="147">
        <v>9</v>
      </c>
      <c r="B22" s="148" t="s">
        <v>96</v>
      </c>
      <c r="C22" s="149" t="s">
        <v>97</v>
      </c>
      <c r="D22" s="150" t="s">
        <v>90</v>
      </c>
      <c r="E22" s="151">
        <v>518.26</v>
      </c>
      <c r="F22" s="151"/>
      <c r="G22" s="152">
        <f>E22*F22</f>
        <v>0</v>
      </c>
      <c r="H22" s="153">
        <v>0.29925000000000002</v>
      </c>
      <c r="I22" s="153">
        <f>E22*H22</f>
        <v>155.089305</v>
      </c>
      <c r="J22" s="153">
        <v>0</v>
      </c>
      <c r="K22" s="153">
        <f>E22*J22</f>
        <v>0</v>
      </c>
      <c r="Q22" s="146"/>
      <c r="BB22" s="122">
        <v>1</v>
      </c>
      <c r="BC22" s="122">
        <f>IF(BB22=1,G22,0)</f>
        <v>0</v>
      </c>
      <c r="BD22" s="122">
        <f>IF(BB22=2,G22,0)</f>
        <v>0</v>
      </c>
      <c r="BE22" s="122">
        <f>IF(BB22=3,G22,0)</f>
        <v>0</v>
      </c>
      <c r="BF22" s="122">
        <f>IF(BB22=4,G22,0)</f>
        <v>0</v>
      </c>
      <c r="BG22" s="122">
        <f>IF(BB22=5,G22,0)</f>
        <v>0</v>
      </c>
    </row>
    <row r="23" spans="1:59">
      <c r="A23" s="147">
        <v>10</v>
      </c>
      <c r="B23" s="148" t="s">
        <v>98</v>
      </c>
      <c r="C23" s="149" t="s">
        <v>99</v>
      </c>
      <c r="D23" s="150" t="s">
        <v>90</v>
      </c>
      <c r="E23" s="151">
        <v>444.78</v>
      </c>
      <c r="F23" s="151"/>
      <c r="G23" s="152">
        <f>E23*F23</f>
        <v>0</v>
      </c>
      <c r="H23" s="153">
        <v>0.15959999999999999</v>
      </c>
      <c r="I23" s="153">
        <f>E23*H23</f>
        <v>70.986887999999993</v>
      </c>
      <c r="J23" s="153">
        <v>0</v>
      </c>
      <c r="K23" s="153">
        <f>E23*J23</f>
        <v>0</v>
      </c>
      <c r="Q23" s="146"/>
      <c r="BB23" s="122">
        <v>1</v>
      </c>
      <c r="BC23" s="122">
        <f>IF(BB23=1,G23,0)</f>
        <v>0</v>
      </c>
      <c r="BD23" s="122">
        <f>IF(BB23=2,G23,0)</f>
        <v>0</v>
      </c>
      <c r="BE23" s="122">
        <f>IF(BB23=3,G23,0)</f>
        <v>0</v>
      </c>
      <c r="BF23" s="122">
        <f>IF(BB23=4,G23,0)</f>
        <v>0</v>
      </c>
      <c r="BG23" s="122">
        <f>IF(BB23=5,G23,0)</f>
        <v>0</v>
      </c>
    </row>
    <row r="24" spans="1:59">
      <c r="A24" s="161"/>
      <c r="B24" s="162" t="s">
        <v>72</v>
      </c>
      <c r="C24" s="163" t="str">
        <f>CONCATENATE(B20," ",C20)</f>
        <v>5 Komunikace</v>
      </c>
      <c r="D24" s="161"/>
      <c r="E24" s="164"/>
      <c r="F24" s="164"/>
      <c r="G24" s="165">
        <f>SUM(G20:G23)</f>
        <v>0</v>
      </c>
      <c r="H24" s="166"/>
      <c r="I24" s="167">
        <f>SUM(I20:I23)</f>
        <v>362.40571079999995</v>
      </c>
      <c r="J24" s="166"/>
      <c r="K24" s="167">
        <f>SUM(K20:K23)</f>
        <v>0</v>
      </c>
      <c r="Q24" s="146"/>
      <c r="BC24" s="168">
        <f>SUM(BC20:BC23)</f>
        <v>0</v>
      </c>
      <c r="BD24" s="168">
        <f>SUM(BD20:BD23)</f>
        <v>0</v>
      </c>
      <c r="BE24" s="168">
        <f>SUM(BE20:BE23)</f>
        <v>0</v>
      </c>
      <c r="BF24" s="168">
        <f>SUM(BF20:BF23)</f>
        <v>0</v>
      </c>
      <c r="BG24" s="168">
        <f>SUM(BG20:BG23)</f>
        <v>0</v>
      </c>
    </row>
    <row r="25" spans="1:59">
      <c r="A25" s="139" t="s">
        <v>69</v>
      </c>
      <c r="B25" s="140" t="s">
        <v>100</v>
      </c>
      <c r="C25" s="141" t="s">
        <v>101</v>
      </c>
      <c r="D25" s="142"/>
      <c r="E25" s="143"/>
      <c r="F25" s="143"/>
      <c r="G25" s="144"/>
      <c r="H25" s="145"/>
      <c r="I25" s="145"/>
      <c r="J25" s="145"/>
      <c r="K25" s="145"/>
      <c r="Q25" s="146"/>
    </row>
    <row r="26" spans="1:59">
      <c r="A26" s="147">
        <v>11</v>
      </c>
      <c r="B26" s="148" t="s">
        <v>102</v>
      </c>
      <c r="C26" s="149" t="s">
        <v>103</v>
      </c>
      <c r="D26" s="150" t="s">
        <v>104</v>
      </c>
      <c r="E26" s="151">
        <v>362.7</v>
      </c>
      <c r="F26" s="151"/>
      <c r="G26" s="152">
        <f>E26*F26</f>
        <v>0</v>
      </c>
      <c r="H26" s="153">
        <v>0</v>
      </c>
      <c r="I26" s="153">
        <f>E26*H26</f>
        <v>0</v>
      </c>
      <c r="J26" s="153">
        <v>0</v>
      </c>
      <c r="K26" s="153">
        <f>E26*J26</f>
        <v>0</v>
      </c>
      <c r="Q26" s="146"/>
      <c r="BB26" s="122">
        <v>1</v>
      </c>
      <c r="BC26" s="122">
        <f>IF(BB26=1,G26,0)</f>
        <v>0</v>
      </c>
      <c r="BD26" s="122">
        <f>IF(BB26=2,G26,0)</f>
        <v>0</v>
      </c>
      <c r="BE26" s="122">
        <f>IF(BB26=3,G26,0)</f>
        <v>0</v>
      </c>
      <c r="BF26" s="122">
        <f>IF(BB26=4,G26,0)</f>
        <v>0</v>
      </c>
      <c r="BG26" s="122">
        <f>IF(BB26=5,G26,0)</f>
        <v>0</v>
      </c>
    </row>
    <row r="27" spans="1:59">
      <c r="A27" s="161"/>
      <c r="B27" s="162" t="s">
        <v>72</v>
      </c>
      <c r="C27" s="163" t="str">
        <f>CONCATENATE(B25," ",C25)</f>
        <v>99 Staveništní přesun hmot</v>
      </c>
      <c r="D27" s="161"/>
      <c r="E27" s="164"/>
      <c r="F27" s="164"/>
      <c r="G27" s="165">
        <f>SUM(G25:G26)</f>
        <v>0</v>
      </c>
      <c r="H27" s="166"/>
      <c r="I27" s="167">
        <f>SUM(I25:I26)</f>
        <v>0</v>
      </c>
      <c r="J27" s="166"/>
      <c r="K27" s="167">
        <f>SUM(K25:K26)</f>
        <v>0</v>
      </c>
      <c r="Q27" s="146"/>
      <c r="BC27" s="168">
        <f>SUM(BC25:BC26)</f>
        <v>0</v>
      </c>
      <c r="BD27" s="168">
        <f>SUM(BD25:BD26)</f>
        <v>0</v>
      </c>
      <c r="BE27" s="168">
        <f>SUM(BE25:BE26)</f>
        <v>0</v>
      </c>
      <c r="BF27" s="168">
        <f>SUM(BF25:BF26)</f>
        <v>0</v>
      </c>
      <c r="BG27" s="168">
        <f>SUM(BG25:BG26)</f>
        <v>0</v>
      </c>
    </row>
    <row r="28" spans="1:59">
      <c r="E28" s="122"/>
    </row>
    <row r="29" spans="1:59">
      <c r="E29" s="122"/>
    </row>
    <row r="30" spans="1:59">
      <c r="E30" s="122"/>
    </row>
    <row r="31" spans="1:59">
      <c r="E31" s="122"/>
    </row>
    <row r="32" spans="1:59">
      <c r="E32" s="122"/>
    </row>
    <row r="33" spans="5:5">
      <c r="E33" s="122"/>
    </row>
    <row r="34" spans="5:5">
      <c r="E34" s="122"/>
    </row>
    <row r="35" spans="5:5">
      <c r="E35" s="122"/>
    </row>
    <row r="36" spans="5:5">
      <c r="E36" s="122"/>
    </row>
    <row r="37" spans="5:5">
      <c r="E37" s="122"/>
    </row>
    <row r="38" spans="5:5">
      <c r="E38" s="122"/>
    </row>
    <row r="39" spans="5:5">
      <c r="E39" s="122"/>
    </row>
    <row r="40" spans="5:5">
      <c r="E40" s="122"/>
    </row>
    <row r="41" spans="5:5">
      <c r="E41" s="122"/>
    </row>
    <row r="42" spans="5:5">
      <c r="E42" s="122"/>
    </row>
    <row r="43" spans="5:5">
      <c r="E43" s="122"/>
    </row>
    <row r="44" spans="5:5">
      <c r="E44" s="122"/>
    </row>
    <row r="45" spans="5:5">
      <c r="E45" s="122"/>
    </row>
    <row r="46" spans="5:5">
      <c r="E46" s="122"/>
    </row>
    <row r="47" spans="5:5">
      <c r="E47" s="122"/>
    </row>
    <row r="48" spans="5:5">
      <c r="E48" s="122"/>
    </row>
    <row r="49" spans="1:7">
      <c r="E49" s="122"/>
    </row>
    <row r="50" spans="1:7">
      <c r="E50" s="122"/>
    </row>
    <row r="51" spans="1:7">
      <c r="A51" s="169"/>
      <c r="B51" s="169"/>
      <c r="C51" s="169"/>
      <c r="D51" s="169"/>
      <c r="E51" s="169"/>
      <c r="F51" s="169"/>
      <c r="G51" s="169"/>
    </row>
    <row r="52" spans="1:7">
      <c r="A52" s="169"/>
      <c r="B52" s="169"/>
      <c r="C52" s="169"/>
      <c r="D52" s="169"/>
      <c r="E52" s="169"/>
      <c r="F52" s="169"/>
      <c r="G52" s="169"/>
    </row>
    <row r="53" spans="1:7">
      <c r="A53" s="169"/>
      <c r="B53" s="169"/>
      <c r="C53" s="169"/>
      <c r="D53" s="169"/>
      <c r="E53" s="169"/>
      <c r="F53" s="169"/>
      <c r="G53" s="169"/>
    </row>
    <row r="54" spans="1:7">
      <c r="A54" s="169"/>
      <c r="B54" s="169"/>
      <c r="C54" s="169"/>
      <c r="D54" s="169"/>
      <c r="E54" s="169"/>
      <c r="F54" s="169"/>
      <c r="G54" s="169"/>
    </row>
    <row r="55" spans="1:7">
      <c r="E55" s="122"/>
    </row>
    <row r="56" spans="1:7">
      <c r="E56" s="122"/>
    </row>
    <row r="57" spans="1:7">
      <c r="E57" s="122"/>
    </row>
    <row r="58" spans="1:7">
      <c r="E58" s="122"/>
    </row>
    <row r="59" spans="1:7">
      <c r="E59" s="122"/>
    </row>
    <row r="60" spans="1:7">
      <c r="E60" s="122"/>
    </row>
    <row r="61" spans="1:7">
      <c r="E61" s="122"/>
    </row>
    <row r="62" spans="1:7">
      <c r="E62" s="122"/>
    </row>
    <row r="63" spans="1:7">
      <c r="E63" s="122"/>
    </row>
    <row r="64" spans="1:7">
      <c r="E64" s="122"/>
    </row>
    <row r="65" spans="1:5">
      <c r="E65" s="122"/>
    </row>
    <row r="66" spans="1:5">
      <c r="E66" s="122"/>
    </row>
    <row r="67" spans="1:5">
      <c r="E67" s="122"/>
    </row>
    <row r="68" spans="1:5">
      <c r="E68" s="122"/>
    </row>
    <row r="69" spans="1:5">
      <c r="E69" s="122"/>
    </row>
    <row r="70" spans="1:5">
      <c r="E70" s="122"/>
    </row>
    <row r="71" spans="1:5">
      <c r="E71" s="122"/>
    </row>
    <row r="72" spans="1:5">
      <c r="E72" s="122"/>
    </row>
    <row r="73" spans="1:5">
      <c r="E73" s="122"/>
    </row>
    <row r="74" spans="1:5">
      <c r="E74" s="122"/>
    </row>
    <row r="75" spans="1:5">
      <c r="E75" s="122"/>
    </row>
    <row r="76" spans="1:5">
      <c r="E76" s="122"/>
    </row>
    <row r="77" spans="1:5">
      <c r="E77" s="122"/>
    </row>
    <row r="78" spans="1:5">
      <c r="E78" s="122"/>
    </row>
    <row r="79" spans="1:5">
      <c r="E79" s="122"/>
    </row>
    <row r="80" spans="1:5">
      <c r="A80" s="170"/>
      <c r="B80" s="170"/>
    </row>
    <row r="81" spans="1:7">
      <c r="A81" s="169"/>
      <c r="B81" s="169"/>
      <c r="C81" s="172"/>
      <c r="D81" s="172"/>
      <c r="E81" s="173"/>
      <c r="F81" s="172"/>
      <c r="G81" s="174"/>
    </row>
    <row r="82" spans="1:7">
      <c r="A82" s="175"/>
      <c r="B82" s="175"/>
      <c r="C82" s="169"/>
      <c r="D82" s="169"/>
      <c r="E82" s="176"/>
      <c r="F82" s="169"/>
      <c r="G82" s="169"/>
    </row>
    <row r="83" spans="1:7">
      <c r="A83" s="169"/>
      <c r="B83" s="169"/>
      <c r="C83" s="169"/>
      <c r="D83" s="169"/>
      <c r="E83" s="176"/>
      <c r="F83" s="169"/>
      <c r="G83" s="169"/>
    </row>
    <row r="84" spans="1:7">
      <c r="A84" s="169"/>
      <c r="B84" s="169"/>
      <c r="C84" s="169"/>
      <c r="D84" s="169"/>
      <c r="E84" s="176"/>
      <c r="F84" s="169"/>
      <c r="G84" s="169"/>
    </row>
    <row r="85" spans="1:7">
      <c r="A85" s="169"/>
      <c r="B85" s="169"/>
      <c r="C85" s="169"/>
      <c r="D85" s="169"/>
      <c r="E85" s="176"/>
      <c r="F85" s="169"/>
      <c r="G85" s="169"/>
    </row>
    <row r="86" spans="1:7">
      <c r="A86" s="169"/>
      <c r="B86" s="169"/>
      <c r="C86" s="169"/>
      <c r="D86" s="169"/>
      <c r="E86" s="176"/>
      <c r="F86" s="169"/>
      <c r="G86" s="169"/>
    </row>
    <row r="87" spans="1:7">
      <c r="A87" s="169"/>
      <c r="B87" s="169"/>
      <c r="C87" s="169"/>
      <c r="D87" s="169"/>
      <c r="E87" s="176"/>
      <c r="F87" s="169"/>
      <c r="G87" s="169"/>
    </row>
    <row r="88" spans="1:7">
      <c r="A88" s="169"/>
      <c r="B88" s="169"/>
      <c r="C88" s="169"/>
      <c r="D88" s="169"/>
      <c r="E88" s="176"/>
      <c r="F88" s="169"/>
      <c r="G88" s="169"/>
    </row>
    <row r="89" spans="1:7">
      <c r="A89" s="169"/>
      <c r="B89" s="169"/>
      <c r="C89" s="169"/>
      <c r="D89" s="169"/>
      <c r="E89" s="176"/>
      <c r="F89" s="169"/>
      <c r="G89" s="169"/>
    </row>
    <row r="90" spans="1:7">
      <c r="A90" s="169"/>
      <c r="B90" s="169"/>
      <c r="C90" s="169"/>
      <c r="D90" s="169"/>
      <c r="E90" s="176"/>
      <c r="F90" s="169"/>
      <c r="G90" s="169"/>
    </row>
    <row r="91" spans="1:7">
      <c r="A91" s="169"/>
      <c r="B91" s="169"/>
      <c r="C91" s="169"/>
      <c r="D91" s="169"/>
      <c r="E91" s="176"/>
      <c r="F91" s="169"/>
      <c r="G91" s="169"/>
    </row>
    <row r="92" spans="1:7">
      <c r="A92" s="169"/>
      <c r="B92" s="169"/>
      <c r="C92" s="169"/>
      <c r="D92" s="169"/>
      <c r="E92" s="176"/>
      <c r="F92" s="169"/>
      <c r="G92" s="169"/>
    </row>
    <row r="93" spans="1:7">
      <c r="A93" s="169"/>
      <c r="B93" s="169"/>
      <c r="C93" s="169"/>
      <c r="D93" s="169"/>
      <c r="E93" s="176"/>
      <c r="F93" s="169"/>
      <c r="G93" s="169"/>
    </row>
    <row r="94" spans="1:7">
      <c r="A94" s="169"/>
      <c r="B94" s="169"/>
      <c r="C94" s="169"/>
      <c r="D94" s="169"/>
      <c r="E94" s="176"/>
      <c r="F94" s="169"/>
      <c r="G94" s="169"/>
    </row>
  </sheetData>
  <mergeCells count="6">
    <mergeCell ref="C10:D10"/>
    <mergeCell ref="A1:I1"/>
    <mergeCell ref="A3:B3"/>
    <mergeCell ref="A4:B4"/>
    <mergeCell ref="G4:I4"/>
    <mergeCell ref="C9:D9"/>
  </mergeCells>
  <printOptions gridLinesSet="0"/>
  <pageMargins left="0.59055118110236227" right="0.39370078740157483" top="0.78740157480314965" bottom="0.78740157480314965" header="0.31496062992125984" footer="0.31496062992125984"/>
  <pageSetup paperSize="9" scale="85" orientation="landscape" horizontalDpi="300" r:id="rId1"/>
  <headerFooter alignWithMargins="0">
    <oddFooter>Stránka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41</vt:i4>
      </vt:variant>
    </vt:vector>
  </HeadingPairs>
  <TitlesOfParts>
    <vt:vector size="44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SloupecCC</vt:lpstr>
      <vt:lpstr>SloupecCisloPol</vt:lpstr>
      <vt:lpstr>SloupecCH</vt:lpstr>
      <vt:lpstr>SloupecJC</vt:lpstr>
      <vt:lpstr>SloupecJH</vt:lpstr>
      <vt:lpstr>SloupecMJ</vt:lpstr>
      <vt:lpstr>SloupecMnozstvi</vt:lpstr>
      <vt:lpstr>SloupecNazPol</vt:lpstr>
      <vt:lpstr>SloupecPC</vt:lpstr>
      <vt:lpstr>VRN</vt:lpstr>
      <vt:lpstr>VRNKc</vt:lpstr>
      <vt:lpstr>VRNnazev</vt:lpstr>
      <vt:lpstr>VRNproc</vt:lpstr>
      <vt:lpstr>VRNzakl</vt:lpstr>
      <vt:lpstr>Zakazka</vt:lpstr>
      <vt:lpstr>Zaklad22</vt:lpstr>
      <vt:lpstr>Zaklad5</vt:lpstr>
      <vt:lpstr>Zhotovitel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gabossv650s@seznam.cz</cp:lastModifiedBy>
  <dcterms:created xsi:type="dcterms:W3CDTF">2014-05-23T08:45:00Z</dcterms:created>
  <dcterms:modified xsi:type="dcterms:W3CDTF">2014-05-27T11:39:07Z</dcterms:modified>
</cp:coreProperties>
</file>