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90" windowWidth="14835" windowHeight="10995"/>
  </bookViews>
  <sheets>
    <sheet name="Krycí list" sheetId="1" r:id="rId1"/>
    <sheet name="Rekapitulace" sheetId="2" r:id="rId2"/>
    <sheet name="Položky" sheetId="3" r:id="rId3"/>
  </sheets>
  <definedNames>
    <definedName name="cisloobjektu">'Krycí list'!$A$4</definedName>
    <definedName name="cislostavby">'Krycí list'!$A$6</definedName>
    <definedName name="Datum">'Krycí list'!$B$26</definedName>
    <definedName name="Dil">Rekapitulace!$A$6</definedName>
    <definedName name="Dodavka">Rekapitulace!$G$14</definedName>
    <definedName name="Dodavka0">Položky!#REF!</definedName>
    <definedName name="HSV">Rekapitulace!$E$14</definedName>
    <definedName name="HSV0">Položky!#REF!</definedName>
    <definedName name="HZS">Rekapitulace!$I$14</definedName>
    <definedName name="HZS0">Položky!#REF!</definedName>
    <definedName name="JKSO">'Krycí list'!$F$4</definedName>
    <definedName name="MJ">'Krycí list'!$G$4</definedName>
    <definedName name="Mont">Rekapitulace!$H$14</definedName>
    <definedName name="Montaz0">Položky!#REF!</definedName>
    <definedName name="NazevDilu">Rekapitulace!$B$6</definedName>
    <definedName name="nazevobjektu">'Krycí list'!$C$4</definedName>
    <definedName name="nazevstavby">'Krycí list'!$C$6</definedName>
    <definedName name="_xlnm.Print_Titles" localSheetId="2">Položky!$1:$6</definedName>
    <definedName name="_xlnm.Print_Titles" localSheetId="1">Rekapitulace!$1:$6</definedName>
    <definedName name="Objednatel">'Krycí list'!$C$8</definedName>
    <definedName name="_xlnm.Print_Area" localSheetId="0">'Krycí list'!$A$1:$G$45</definedName>
    <definedName name="_xlnm.Print_Area" localSheetId="2">Položky!$A$1:$K$77</definedName>
    <definedName name="_xlnm.Print_Area" localSheetId="1">Rekapitulace!$A$1:$I$20</definedName>
    <definedName name="PocetMJ">'Krycí list'!$G$7</definedName>
    <definedName name="Poznamka">'Krycí list'!$B$37</definedName>
    <definedName name="Projektant">'Krycí list'!$C$7</definedName>
    <definedName name="PSV">Rekapitulace!$F$14</definedName>
    <definedName name="PSV0">Položky!#REF!</definedName>
    <definedName name="SloupecCC">Položky!$G$6</definedName>
    <definedName name="SloupecCisloPol">Položky!$B$6</definedName>
    <definedName name="SloupecCH">Položky!$I$6</definedName>
    <definedName name="SloupecJC">Položky!$F$6</definedName>
    <definedName name="SloupecJH">Položky!$H$6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Rekapitulace!$H$20</definedName>
    <definedName name="VRNKc">Rekapitulace!$E$19</definedName>
    <definedName name="VRNnazev">Rekapitulace!$A$19</definedName>
    <definedName name="VRNproc">Rekapitulace!$F$19</definedName>
    <definedName name="VRNzakl">Rekapitulace!$G$19</definedName>
    <definedName name="Zakazka">'Krycí list'!$G$9</definedName>
    <definedName name="Zaklad22">'Krycí list'!$F$32</definedName>
    <definedName name="Zaklad5">'Krycí list'!$F$30</definedName>
    <definedName name="Zhotovitel">'Krycí list'!$E$11</definedName>
  </definedNames>
  <calcPr calcId="124519"/>
</workbook>
</file>

<file path=xl/calcChain.xml><?xml version="1.0" encoding="utf-8"?>
<calcChain xmlns="http://schemas.openxmlformats.org/spreadsheetml/2006/main">
  <c r="G8" i="3"/>
  <c r="G62"/>
  <c r="BG76"/>
  <c r="BE76"/>
  <c r="BE77" s="1"/>
  <c r="G13" i="2" s="1"/>
  <c r="BD76" i="3"/>
  <c r="BC76"/>
  <c r="K76"/>
  <c r="I76"/>
  <c r="G76"/>
  <c r="BF76" s="1"/>
  <c r="BG75"/>
  <c r="BG77" s="1"/>
  <c r="I13" i="2" s="1"/>
  <c r="BE75" i="3"/>
  <c r="BD75"/>
  <c r="BC75"/>
  <c r="BC77" s="1"/>
  <c r="E13" i="2" s="1"/>
  <c r="K75" i="3"/>
  <c r="I75"/>
  <c r="G75"/>
  <c r="BF75" s="1"/>
  <c r="B13" i="2"/>
  <c r="A13"/>
  <c r="K77" i="3"/>
  <c r="I77"/>
  <c r="C77"/>
  <c r="BG71"/>
  <c r="BG73" s="1"/>
  <c r="I12" i="2" s="1"/>
  <c r="BF71" i="3"/>
  <c r="BF73" s="1"/>
  <c r="H12" i="2" s="1"/>
  <c r="BE71" i="3"/>
  <c r="BD71"/>
  <c r="BD73" s="1"/>
  <c r="F12" i="2" s="1"/>
  <c r="BC71" i="3"/>
  <c r="BC73" s="1"/>
  <c r="E12" i="2" s="1"/>
  <c r="K71" i="3"/>
  <c r="I71"/>
  <c r="G71"/>
  <c r="G73" s="1"/>
  <c r="B12" i="2"/>
  <c r="A12"/>
  <c r="BE73" i="3"/>
  <c r="G12" i="2" s="1"/>
  <c r="K73" i="3"/>
  <c r="I73"/>
  <c r="C73"/>
  <c r="BG67"/>
  <c r="BF67"/>
  <c r="BE67"/>
  <c r="BD67"/>
  <c r="BC67"/>
  <c r="K67"/>
  <c r="I67"/>
  <c r="G67"/>
  <c r="BG66"/>
  <c r="BF66"/>
  <c r="BE66"/>
  <c r="BD66"/>
  <c r="BC66"/>
  <c r="K66"/>
  <c r="I66"/>
  <c r="G66"/>
  <c r="BG65"/>
  <c r="BF65"/>
  <c r="BE65"/>
  <c r="BD65"/>
  <c r="BC65"/>
  <c r="K65"/>
  <c r="I65"/>
  <c r="G65"/>
  <c r="BG63"/>
  <c r="BF63"/>
  <c r="BE63"/>
  <c r="BD63"/>
  <c r="BC63"/>
  <c r="K63"/>
  <c r="I63"/>
  <c r="G63"/>
  <c r="BG62"/>
  <c r="BF62"/>
  <c r="BE62"/>
  <c r="BD62"/>
  <c r="BC62"/>
  <c r="K62"/>
  <c r="I62"/>
  <c r="BG61"/>
  <c r="BF61"/>
  <c r="BE61"/>
  <c r="BD61"/>
  <c r="BD69" s="1"/>
  <c r="F11" i="2" s="1"/>
  <c r="K61" i="3"/>
  <c r="K69" s="1"/>
  <c r="I61"/>
  <c r="G61"/>
  <c r="G69" s="1"/>
  <c r="B11" i="2"/>
  <c r="A11"/>
  <c r="BF69" i="3"/>
  <c r="H11" i="2" s="1"/>
  <c r="BE69" i="3"/>
  <c r="G11" i="2" s="1"/>
  <c r="I69" i="3"/>
  <c r="C69"/>
  <c r="BG58"/>
  <c r="BG59" s="1"/>
  <c r="I10" i="2" s="1"/>
  <c r="BF58" i="3"/>
  <c r="BE58"/>
  <c r="BD58"/>
  <c r="K58"/>
  <c r="I58"/>
  <c r="G58"/>
  <c r="BC58" s="1"/>
  <c r="BG57"/>
  <c r="BF57"/>
  <c r="BE57"/>
  <c r="BD57"/>
  <c r="K57"/>
  <c r="I57"/>
  <c r="G57"/>
  <c r="BC57" s="1"/>
  <c r="BG54"/>
  <c r="BF54"/>
  <c r="BE54"/>
  <c r="BD54"/>
  <c r="BD59" s="1"/>
  <c r="F10" i="2" s="1"/>
  <c r="K54" i="3"/>
  <c r="I54"/>
  <c r="G54"/>
  <c r="G59" s="1"/>
  <c r="B10" i="2"/>
  <c r="A10"/>
  <c r="BF59" i="3"/>
  <c r="H10" i="2" s="1"/>
  <c r="K59" i="3"/>
  <c r="I59"/>
  <c r="C59"/>
  <c r="BG51"/>
  <c r="BF51"/>
  <c r="BE51"/>
  <c r="BD51"/>
  <c r="K51"/>
  <c r="I51"/>
  <c r="G51"/>
  <c r="BC51" s="1"/>
  <c r="BG50"/>
  <c r="BF50"/>
  <c r="BF52" s="1"/>
  <c r="H9" i="2" s="1"/>
  <c r="BE50" i="3"/>
  <c r="BE52" s="1"/>
  <c r="G9" i="2" s="1"/>
  <c r="BD50" i="3"/>
  <c r="BD52" s="1"/>
  <c r="F9" i="2" s="1"/>
  <c r="K50" i="3"/>
  <c r="I50"/>
  <c r="I52" s="1"/>
  <c r="G50"/>
  <c r="G52" s="1"/>
  <c r="B9" i="2"/>
  <c r="A9"/>
  <c r="BG52" i="3"/>
  <c r="I9" i="2" s="1"/>
  <c r="K52" i="3"/>
  <c r="C52"/>
  <c r="BG47"/>
  <c r="BF47"/>
  <c r="BE47"/>
  <c r="BD47"/>
  <c r="K47"/>
  <c r="I47"/>
  <c r="G47"/>
  <c r="BC47" s="1"/>
  <c r="BG46"/>
  <c r="BF46"/>
  <c r="BE46"/>
  <c r="BD46"/>
  <c r="K46"/>
  <c r="I46"/>
  <c r="G46"/>
  <c r="BC46" s="1"/>
  <c r="BG44"/>
  <c r="BF44"/>
  <c r="BE44"/>
  <c r="BD44"/>
  <c r="K44"/>
  <c r="I44"/>
  <c r="G44"/>
  <c r="BC44" s="1"/>
  <c r="BG42"/>
  <c r="BF42"/>
  <c r="BE42"/>
  <c r="BD42"/>
  <c r="K42"/>
  <c r="I42"/>
  <c r="G42"/>
  <c r="BC42" s="1"/>
  <c r="BG41"/>
  <c r="BF41"/>
  <c r="BE41"/>
  <c r="BD41"/>
  <c r="K41"/>
  <c r="I41"/>
  <c r="G41"/>
  <c r="BC41" s="1"/>
  <c r="BG40"/>
  <c r="BF40"/>
  <c r="BE40"/>
  <c r="BD40"/>
  <c r="K40"/>
  <c r="I40"/>
  <c r="G40"/>
  <c r="BC40" s="1"/>
  <c r="BG36"/>
  <c r="BF36"/>
  <c r="BE36"/>
  <c r="BD36"/>
  <c r="K36"/>
  <c r="I36"/>
  <c r="G36"/>
  <c r="BC36" s="1"/>
  <c r="BG35"/>
  <c r="BF35"/>
  <c r="BE35"/>
  <c r="BD35"/>
  <c r="K35"/>
  <c r="I35"/>
  <c r="G35"/>
  <c r="BC35" s="1"/>
  <c r="BG32"/>
  <c r="BG48" s="1"/>
  <c r="I8" i="2" s="1"/>
  <c r="BF32" i="3"/>
  <c r="BE32"/>
  <c r="BD32"/>
  <c r="K32"/>
  <c r="K48" s="1"/>
  <c r="I32"/>
  <c r="G32"/>
  <c r="G48" s="1"/>
  <c r="B8" i="2"/>
  <c r="A8"/>
  <c r="BE48" i="3"/>
  <c r="G8" i="2" s="1"/>
  <c r="C48" i="3"/>
  <c r="BG29"/>
  <c r="BF29"/>
  <c r="BE29"/>
  <c r="BD29"/>
  <c r="BC29"/>
  <c r="K29"/>
  <c r="I29"/>
  <c r="G29"/>
  <c r="BG28"/>
  <c r="BF28"/>
  <c r="BE28"/>
  <c r="BD28"/>
  <c r="BC28"/>
  <c r="K28"/>
  <c r="I28"/>
  <c r="G28"/>
  <c r="BG26"/>
  <c r="BF26"/>
  <c r="BE26"/>
  <c r="BD26"/>
  <c r="BC26"/>
  <c r="K26"/>
  <c r="I26"/>
  <c r="G26"/>
  <c r="BG25"/>
  <c r="BF25"/>
  <c r="BE25"/>
  <c r="BD25"/>
  <c r="BC25"/>
  <c r="K25"/>
  <c r="I25"/>
  <c r="G25"/>
  <c r="BG24"/>
  <c r="BF24"/>
  <c r="BE24"/>
  <c r="BD24"/>
  <c r="BC24"/>
  <c r="K24"/>
  <c r="I24"/>
  <c r="G24"/>
  <c r="BG23"/>
  <c r="BF23"/>
  <c r="BE23"/>
  <c r="BD23"/>
  <c r="BC23"/>
  <c r="K23"/>
  <c r="I23"/>
  <c r="G23"/>
  <c r="BG22"/>
  <c r="BF22"/>
  <c r="BE22"/>
  <c r="BD22"/>
  <c r="BC22"/>
  <c r="K22"/>
  <c r="I22"/>
  <c r="G22"/>
  <c r="BG21"/>
  <c r="BF21"/>
  <c r="BE21"/>
  <c r="BD21"/>
  <c r="BC21"/>
  <c r="K21"/>
  <c r="I21"/>
  <c r="G21"/>
  <c r="BG15"/>
  <c r="BF15"/>
  <c r="BE15"/>
  <c r="BD15"/>
  <c r="BC15"/>
  <c r="K15"/>
  <c r="I15"/>
  <c r="G15"/>
  <c r="BG12"/>
  <c r="BF12"/>
  <c r="BE12"/>
  <c r="BD12"/>
  <c r="BC12"/>
  <c r="K12"/>
  <c r="I12"/>
  <c r="G12"/>
  <c r="BG8"/>
  <c r="BG30" s="1"/>
  <c r="I7" i="2" s="1"/>
  <c r="BF8" i="3"/>
  <c r="BF30" s="1"/>
  <c r="H7" i="2" s="1"/>
  <c r="BE8" i="3"/>
  <c r="BD8"/>
  <c r="BD30" s="1"/>
  <c r="F7" i="2" s="1"/>
  <c r="BC8" i="3"/>
  <c r="K8"/>
  <c r="K30" s="1"/>
  <c r="I8"/>
  <c r="G30"/>
  <c r="B7" i="2"/>
  <c r="A7"/>
  <c r="BE30" i="3"/>
  <c r="G7" i="2" s="1"/>
  <c r="I30" i="3"/>
  <c r="C30"/>
  <c r="C4"/>
  <c r="H3"/>
  <c r="C3"/>
  <c r="H20" i="2"/>
  <c r="G22" i="1" s="1"/>
  <c r="G21" s="1"/>
  <c r="G19" i="2"/>
  <c r="I19" s="1"/>
  <c r="C2"/>
  <c r="C1"/>
  <c r="G8" i="1"/>
  <c r="BD48" i="3" l="1"/>
  <c r="F8" i="2" s="1"/>
  <c r="I48" i="3"/>
  <c r="BF48"/>
  <c r="H8" i="2" s="1"/>
  <c r="BC30" i="3"/>
  <c r="E7" i="2" s="1"/>
  <c r="BC61" i="3"/>
  <c r="BC32"/>
  <c r="BC48" s="1"/>
  <c r="E8" i="2" s="1"/>
  <c r="BE59" i="3"/>
  <c r="G10" i="2" s="1"/>
  <c r="BF77" i="3"/>
  <c r="H13" i="2" s="1"/>
  <c r="BD77" i="3"/>
  <c r="F13" i="2" s="1"/>
  <c r="BC69" i="3"/>
  <c r="E11" i="2" s="1"/>
  <c r="BG69" i="3"/>
  <c r="I11" i="2" s="1"/>
  <c r="F34" i="1"/>
  <c r="BC50" i="3"/>
  <c r="BC52" s="1"/>
  <c r="E9" i="2" s="1"/>
  <c r="BC54" i="3"/>
  <c r="BC59" s="1"/>
  <c r="E10" i="2" s="1"/>
  <c r="I14"/>
  <c r="C20" i="1" s="1"/>
  <c r="G14" i="2"/>
  <c r="C14" i="1" s="1"/>
  <c r="H14" i="2"/>
  <c r="C15" i="1" s="1"/>
  <c r="F14" i="2"/>
  <c r="C17" i="1" s="1"/>
  <c r="G77" i="3"/>
  <c r="E14" i="2" l="1"/>
  <c r="C16" i="1" s="1"/>
  <c r="C18" s="1"/>
  <c r="C21" s="1"/>
  <c r="C22" s="1"/>
</calcChain>
</file>

<file path=xl/sharedStrings.xml><?xml version="1.0" encoding="utf-8"?>
<sst xmlns="http://schemas.openxmlformats.org/spreadsheetml/2006/main" count="249" uniqueCount="181">
  <si>
    <t>KRYCÍ LIST ROZPOČTU</t>
  </si>
  <si>
    <t>Objekt :</t>
  </si>
  <si>
    <t>Název objektu :</t>
  </si>
  <si>
    <t>JKSO :</t>
  </si>
  <si>
    <t xml:space="preserve"> </t>
  </si>
  <si>
    <t>Stavba :</t>
  </si>
  <si>
    <t>Název stavby :</t>
  </si>
  <si>
    <t>SKP :</t>
  </si>
  <si>
    <t>Projektant :</t>
  </si>
  <si>
    <t>Počet měrných jednotek :</t>
  </si>
  <si>
    <t>Objednatel :</t>
  </si>
  <si>
    <t>Náklady na MJ :</t>
  </si>
  <si>
    <t>Počet listů :</t>
  </si>
  <si>
    <t>Zakázkové číslo :</t>
  </si>
  <si>
    <t>Zpracovatel projektu :</t>
  </si>
  <si>
    <t>Zhotovitel :</t>
  </si>
  <si>
    <t>ROZPOČTOVÉ NÁKLADY</t>
  </si>
  <si>
    <t>Rozpočtové náklady II. a III. hlavy</t>
  </si>
  <si>
    <t>Vedlejší rozpočtové náklady</t>
  </si>
  <si>
    <t>Dodávka celkem</t>
  </si>
  <si>
    <t>Z</t>
  </si>
  <si>
    <t>Montáž celkem</t>
  </si>
  <si>
    <t>R</t>
  </si>
  <si>
    <t>HSV celkem</t>
  </si>
  <si>
    <t>N</t>
  </si>
  <si>
    <t>PSV celkem</t>
  </si>
  <si>
    <t>ZRN celkem</t>
  </si>
  <si>
    <t>HZS</t>
  </si>
  <si>
    <t>RN II.a III.hlavy</t>
  </si>
  <si>
    <t>Ostatní VRN</t>
  </si>
  <si>
    <t>ZRN+VRN+HZS</t>
  </si>
  <si>
    <t>VRN celkem</t>
  </si>
  <si>
    <t>Vypracoval</t>
  </si>
  <si>
    <t>Za zhotovitele</t>
  </si>
  <si>
    <t>Za objednatele</t>
  </si>
  <si>
    <t>Jméno :</t>
  </si>
  <si>
    <t>Datum :</t>
  </si>
  <si>
    <t>Podpis:</t>
  </si>
  <si>
    <t>Podpis :</t>
  </si>
  <si>
    <t>Základ pro DPH</t>
  </si>
  <si>
    <t>%  činí :</t>
  </si>
  <si>
    <t>DPH</t>
  </si>
  <si>
    <t>CENA ZA OBJEKT CELKEM</t>
  </si>
  <si>
    <t>Poznámka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</si>
  <si>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</si>
  <si>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</si>
  <si>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</si>
  <si>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</si>
  <si>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</si>
  <si>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</si>
  <si>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</si>
  <si>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</si>
  <si>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</si>
  <si>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</si>
  <si>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</si>
  <si>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</si>
  <si>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</si>
  <si>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</si>
  <si>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</si>
  <si>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</si>
  <si>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</si>
  <si>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</si>
  <si>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</si>
  <si>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</si>
  <si>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</si>
  <si>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hmotnost / MJ</t>
  </si>
  <si>
    <t>hmotnost celk.(t)</t>
  </si>
  <si>
    <t>demhmot / MJ</t>
  </si>
  <si>
    <t>demhmot celk.(t)</t>
  </si>
  <si>
    <t>Díl:</t>
  </si>
  <si>
    <t>1</t>
  </si>
  <si>
    <t>Zemní práce</t>
  </si>
  <si>
    <t>Celkem za</t>
  </si>
  <si>
    <t>STAVEBNÍ ÚPRAVY CHODNÍKU HODONICE, UL. KRHOVICKÁ</t>
  </si>
  <si>
    <t>113 10-6121.R00</t>
  </si>
  <si>
    <t>Rozebrání dlažeb z betonových dlaždic na sucho</t>
  </si>
  <si>
    <t>m2</t>
  </si>
  <si>
    <t>Levá část:338,44</t>
  </si>
  <si>
    <t>Pravá část:383,25</t>
  </si>
  <si>
    <t>Nájezdy v pravé části:111,62</t>
  </si>
  <si>
    <t>113 20-2111.R00</t>
  </si>
  <si>
    <t>Vytrhání obrub z krajníků nebo obrubníků stojatých</t>
  </si>
  <si>
    <t>m</t>
  </si>
  <si>
    <t>Levá část:207,7</t>
  </si>
  <si>
    <t>Pravá část:538,82</t>
  </si>
  <si>
    <t>122 30-1102.R00</t>
  </si>
  <si>
    <t>Odkopávky nezapažené v hor. 4 do 1000 m3</t>
  </si>
  <si>
    <t>m3</t>
  </si>
  <si>
    <t>Levá část:56,57</t>
  </si>
  <si>
    <t>Pravá část:67,81</t>
  </si>
  <si>
    <t>Odpočet vybourané dlažby:-33,34</t>
  </si>
  <si>
    <t>Nájezdy levá část:60,66</t>
  </si>
  <si>
    <t>Nájezdy pravá část:81,67</t>
  </si>
  <si>
    <t>122 30-1109.R00</t>
  </si>
  <si>
    <t>Příplatek za lepivost - odkopávky v hor. 4</t>
  </si>
  <si>
    <t>162 70-1104.R00</t>
  </si>
  <si>
    <t>Vodorovné přemístění výkopku z hor.1-4 do 9000 m</t>
  </si>
  <si>
    <t>171 20-1101.R00</t>
  </si>
  <si>
    <t>Uložení sypaniny do násypů nezhutněných</t>
  </si>
  <si>
    <t>199 00-0002.R00</t>
  </si>
  <si>
    <t>Poplatek za skládku horniny 1- 4</t>
  </si>
  <si>
    <t>181 10-1102.R00</t>
  </si>
  <si>
    <t>Úprava pláně v zářezech v hor. 1-4, se zhutněním</t>
  </si>
  <si>
    <t>Oprava stávajících dlažeb:60</t>
  </si>
  <si>
    <t>113 20-1115.R00</t>
  </si>
  <si>
    <t>Vytrhání odvodňovacích žlabů</t>
  </si>
  <si>
    <t>181 30-0010.RAD</t>
  </si>
  <si>
    <t>Rozprostření ornice v rovině tloušťka 15 cm dovoz ornice ze vzdálenosti 10 km, osetí trávou</t>
  </si>
  <si>
    <t>5</t>
  </si>
  <si>
    <t>Komunikace</t>
  </si>
  <si>
    <t>596 21-5020.R00</t>
  </si>
  <si>
    <t>Kladení zámkové dlažby tl. 6 cm do drtě tl. 3 cm</t>
  </si>
  <si>
    <t>Levá část:235,7</t>
  </si>
  <si>
    <t>Pravá část:282,56</t>
  </si>
  <si>
    <t>592-45308</t>
  </si>
  <si>
    <t>Dlažba betonová přírodní  20x10x6</t>
  </si>
  <si>
    <t>596 21-5040.R00</t>
  </si>
  <si>
    <t>Kladení zámkové dlažby tl. 8 cm do drtě tl. 4 cm</t>
  </si>
  <si>
    <t>Levá část: 189,57</t>
  </si>
  <si>
    <t>Pravá část:239,13</t>
  </si>
  <si>
    <t>Hmatová:16,08</t>
  </si>
  <si>
    <t>592-45264</t>
  </si>
  <si>
    <t>Dlažba betonová červená pro nevidomé 20x10x8</t>
  </si>
  <si>
    <t>597 10-1020.RAA</t>
  </si>
  <si>
    <t>Žlab odvodňovací polymerbeton, zatížení B 125 kN včetně dodávky roštu a žlabu</t>
  </si>
  <si>
    <t>592-45265</t>
  </si>
  <si>
    <t>Dlažba BETONOVÁ PŘÍRODNÍ  20x10x8</t>
  </si>
  <si>
    <t>596 21-5021.R00</t>
  </si>
  <si>
    <t>Kladení zámkové dlažby tl. 6 cm do drtě tl. 4 cm</t>
  </si>
  <si>
    <t>564 86-1111.R00</t>
  </si>
  <si>
    <t>Podklad ze štěrkodrti po zhutnění tloušťky 20 cm</t>
  </si>
  <si>
    <t>564 85-1111.R00</t>
  </si>
  <si>
    <t>Podklad ze štěrkodrti po zhutnění tloušťky 15 cm</t>
  </si>
  <si>
    <t>8</t>
  </si>
  <si>
    <t>Trubní vedení</t>
  </si>
  <si>
    <t>899 43-1111.R00</t>
  </si>
  <si>
    <t>Výšková úprava do 20 cm, zvýšení krytu šoupěte</t>
  </si>
  <si>
    <t>kus</t>
  </si>
  <si>
    <t>831 35-0113.RAD</t>
  </si>
  <si>
    <t>Kanalizační přípojka z trub PVC, DN 160 rýha šířky 0,9 m, hloubky 1,5 m</t>
  </si>
  <si>
    <t>91</t>
  </si>
  <si>
    <t>Doplňující práce na komunikaci</t>
  </si>
  <si>
    <t>917 86-2111.RT5</t>
  </si>
  <si>
    <t>Osazení stojat. obrub. bet. s opěrou,lože z B 12,5 včetně obrubníku ABO 13 - 10 100/10/25</t>
  </si>
  <si>
    <t>Levá část:233,70</t>
  </si>
  <si>
    <t>Pravá část:523,8</t>
  </si>
  <si>
    <t>917 86-2111.R00</t>
  </si>
  <si>
    <t>Osazení stojat. obrub. bet. s opěrou,lože z B 12,5</t>
  </si>
  <si>
    <t>592-17476</t>
  </si>
  <si>
    <t>Obrubník silniční nájezdový 1000/150/150 šedý</t>
  </si>
  <si>
    <t>97</t>
  </si>
  <si>
    <t>Prorážení otvorů</t>
  </si>
  <si>
    <t>979 02-4441.R00</t>
  </si>
  <si>
    <t>Očištění vybour. obrubníků všech loží a výplní</t>
  </si>
  <si>
    <t>979 05-4441.R00</t>
  </si>
  <si>
    <t>979 99-0101.R00</t>
  </si>
  <si>
    <t>Poplatek za skládku suti - směs betonu a cihel</t>
  </si>
  <si>
    <t>t</t>
  </si>
  <si>
    <t>108,2454+4,715</t>
  </si>
  <si>
    <t>979 09-3111.R00</t>
  </si>
  <si>
    <t>Uložení suti na skládku bez zhutnění</t>
  </si>
  <si>
    <t>979 08-2213.R00</t>
  </si>
  <si>
    <t>Vodorovná doprava suti po suchu do 1 km</t>
  </si>
  <si>
    <t>979 08-2219.R00</t>
  </si>
  <si>
    <t>Příplatek za dopravu suti po suchu za další 1 km</t>
  </si>
  <si>
    <t>112,9604*15</t>
  </si>
  <si>
    <t>99</t>
  </si>
  <si>
    <t>Staveništní přesun hmot</t>
  </si>
  <si>
    <t>998 22-3011.R00</t>
  </si>
  <si>
    <t>Přesun hmot, pozemní komunikace, kryt dlážděný</t>
  </si>
  <si>
    <t>566,94463+12,2706+160,50154</t>
  </si>
  <si>
    <t>M46</t>
  </si>
  <si>
    <t>Zemní práce při montážích</t>
  </si>
  <si>
    <t>460 11-0001.R00</t>
  </si>
  <si>
    <t>Sonda pro vyhledání objektů V.A.S. a.s. - výkop</t>
  </si>
  <si>
    <t>460 11-0101.R00</t>
  </si>
  <si>
    <t>Sonda pro vyhledání objektů V.A.S. a.s - zához</t>
  </si>
  <si>
    <r>
      <t xml:space="preserve">Očištění vybour. dlaždic s výplní kamen. Těženým </t>
    </r>
    <r>
      <rPr>
        <sz val="10"/>
        <color rgb="FFFF0000"/>
        <rFont val="Arial CE"/>
        <charset val="238"/>
      </rPr>
      <t>NENACEŇOVAT - PROVEDE OBEC SAMA !</t>
    </r>
  </si>
  <si>
    <r>
      <t xml:space="preserve">Rozebrání dlažeb z betonových dlaždic na sucho  </t>
    </r>
    <r>
      <rPr>
        <sz val="10"/>
        <color rgb="FFFF0000"/>
        <rFont val="Arial CE"/>
        <charset val="238"/>
      </rPr>
      <t>NENACEŇOVAT - PROVEDE OBEC SAMA !</t>
    </r>
  </si>
  <si>
    <t>239,13+189,57</t>
  </si>
  <si>
    <t>Nedílnou součástí výkazu výměr je projektová dokumentace. Nutno kalkulovat se ztíženým kladením dlažby, resp. s řezáním  dlažby do stávajících vymezujících konstrukcí, resp. s nutným prořezem včetně ztratného.</t>
  </si>
</sst>
</file>

<file path=xl/styles.xml><?xml version="1.0" encoding="utf-8"?>
<styleSheet xmlns="http://schemas.openxmlformats.org/spreadsheetml/2006/main">
  <numFmts count="4">
    <numFmt numFmtId="164" formatCode="dd/mm/yy"/>
    <numFmt numFmtId="165" formatCode="#,##0.00\ &quot;Kč&quot;"/>
    <numFmt numFmtId="166" formatCode="0.0"/>
    <numFmt numFmtId="167" formatCode="#,##0.00000"/>
  </numFmts>
  <fonts count="23">
    <font>
      <sz val="10"/>
      <name val="Arial CE"/>
      <charset val="238"/>
    </font>
    <font>
      <b/>
      <sz val="14"/>
      <name val="Arial CE"/>
      <family val="2"/>
      <charset val="238"/>
    </font>
    <font>
      <b/>
      <i/>
      <sz val="12"/>
      <name val="Arial CE"/>
      <family val="2"/>
      <charset val="238"/>
    </font>
    <font>
      <b/>
      <i/>
      <sz val="10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</font>
    <font>
      <sz val="9"/>
      <name val="Arial CE"/>
      <family val="2"/>
      <charset val="238"/>
    </font>
    <font>
      <b/>
      <sz val="10"/>
      <name val="Arial CE"/>
      <charset val="238"/>
    </font>
    <font>
      <b/>
      <sz val="9"/>
      <name val="Arial CE"/>
      <charset val="238"/>
    </font>
    <font>
      <b/>
      <u/>
      <sz val="12"/>
      <name val="Arial CE"/>
      <family val="2"/>
      <charset val="238"/>
    </font>
    <font>
      <b/>
      <u/>
      <sz val="10"/>
      <name val="Arial CE"/>
      <family val="2"/>
      <charset val="238"/>
    </font>
    <font>
      <u/>
      <sz val="10"/>
      <name val="Arial CE"/>
      <family val="2"/>
      <charset val="238"/>
    </font>
    <font>
      <b/>
      <sz val="8"/>
      <name val="Arial CE"/>
      <family val="2"/>
      <charset val="238"/>
    </font>
    <font>
      <sz val="10"/>
      <color indexed="9"/>
      <name val="Arial CE"/>
      <family val="2"/>
      <charset val="238"/>
    </font>
    <font>
      <sz val="8"/>
      <color indexed="12"/>
      <name val="Arial CE"/>
      <family val="2"/>
      <charset val="238"/>
    </font>
    <font>
      <sz val="10"/>
      <color indexed="9"/>
      <name val="Arial CE"/>
    </font>
    <font>
      <i/>
      <sz val="8"/>
      <name val="Arial CE"/>
      <family val="2"/>
      <charset val="238"/>
    </font>
    <font>
      <i/>
      <sz val="9"/>
      <name val="Arial CE"/>
    </font>
    <font>
      <sz val="10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02">
    <xf numFmtId="0" fontId="0" fillId="0" borderId="0" xfId="0"/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49" fontId="2" fillId="2" borderId="6" xfId="0" applyNumberFormat="1" applyFont="1" applyFill="1" applyBorder="1"/>
    <xf numFmtId="49" fontId="0" fillId="2" borderId="7" xfId="0" applyNumberFormat="1" applyFill="1" applyBorder="1"/>
    <xf numFmtId="0" fontId="3" fillId="2" borderId="0" xfId="0" applyFont="1" applyFill="1" applyBorder="1"/>
    <xf numFmtId="0" fontId="0" fillId="2" borderId="0" xfId="0" applyFill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49" fontId="0" fillId="0" borderId="8" xfId="0" applyNumberFormat="1" applyBorder="1" applyAlignment="1">
      <alignment horizontal="left"/>
    </xf>
    <xf numFmtId="0" fontId="0" fillId="0" borderId="13" xfId="0" applyNumberFormat="1" applyBorder="1"/>
    <xf numFmtId="0" fontId="0" fillId="0" borderId="12" xfId="0" applyNumberFormat="1" applyBorder="1"/>
    <xf numFmtId="0" fontId="0" fillId="0" borderId="14" xfId="0" applyNumberFormat="1" applyBorder="1"/>
    <xf numFmtId="0" fontId="0" fillId="0" borderId="0" xfId="0" applyNumberFormat="1"/>
    <xf numFmtId="3" fontId="0" fillId="0" borderId="14" xfId="0" applyNumberFormat="1" applyBorder="1"/>
    <xf numFmtId="0" fontId="0" fillId="0" borderId="17" xfId="0" applyBorder="1"/>
    <xf numFmtId="0" fontId="0" fillId="0" borderId="15" xfId="0" applyBorder="1"/>
    <xf numFmtId="0" fontId="0" fillId="0" borderId="18" xfId="0" applyBorder="1"/>
    <xf numFmtId="0" fontId="0" fillId="0" borderId="19" xfId="0" applyBorder="1"/>
    <xf numFmtId="0" fontId="0" fillId="0" borderId="6" xfId="0" applyBorder="1"/>
    <xf numFmtId="0" fontId="0" fillId="0" borderId="0" xfId="0" applyBorder="1"/>
    <xf numFmtId="3" fontId="0" fillId="0" borderId="0" xfId="0" applyNumberFormat="1"/>
    <xf numFmtId="0" fontId="1" fillId="0" borderId="23" xfId="0" applyFont="1" applyBorder="1" applyAlignment="1">
      <alignment horizontal="centerContinuous" vertical="center"/>
    </xf>
    <xf numFmtId="0" fontId="6" fillId="0" borderId="24" xfId="0" applyFont="1" applyBorder="1" applyAlignment="1">
      <alignment horizontal="centerContinuous" vertical="center"/>
    </xf>
    <xf numFmtId="0" fontId="0" fillId="0" borderId="24" xfId="0" applyBorder="1" applyAlignment="1">
      <alignment horizontal="centerContinuous" vertical="center"/>
    </xf>
    <xf numFmtId="0" fontId="0" fillId="0" borderId="25" xfId="0" applyBorder="1" applyAlignment="1">
      <alignment horizontal="centerContinuous" vertical="center"/>
    </xf>
    <xf numFmtId="0" fontId="5" fillId="0" borderId="26" xfId="0" applyFont="1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centerContinuous"/>
    </xf>
    <xf numFmtId="0" fontId="5" fillId="0" borderId="27" xfId="0" applyFont="1" applyBorder="1" applyAlignment="1">
      <alignment horizontal="centerContinuous"/>
    </xf>
    <xf numFmtId="0" fontId="0" fillId="0" borderId="27" xfId="0" applyBorder="1" applyAlignment="1">
      <alignment horizontal="centerContinuous"/>
    </xf>
    <xf numFmtId="0" fontId="0" fillId="0" borderId="29" xfId="0" applyBorder="1"/>
    <xf numFmtId="0" fontId="0" fillId="0" borderId="21" xfId="0" applyBorder="1"/>
    <xf numFmtId="3" fontId="0" fillId="0" borderId="30" xfId="0" applyNumberFormat="1" applyBorder="1"/>
    <xf numFmtId="0" fontId="0" fillId="0" borderId="31" xfId="0" applyBorder="1"/>
    <xf numFmtId="3" fontId="0" fillId="0" borderId="32" xfId="0" applyNumberFormat="1" applyBorder="1"/>
    <xf numFmtId="0" fontId="0" fillId="0" borderId="33" xfId="0" applyBorder="1"/>
    <xf numFmtId="3" fontId="0" fillId="0" borderId="15" xfId="0" applyNumberFormat="1" applyBorder="1"/>
    <xf numFmtId="0" fontId="0" fillId="0" borderId="16" xfId="0" applyBorder="1"/>
    <xf numFmtId="0" fontId="0" fillId="0" borderId="34" xfId="0" applyBorder="1"/>
    <xf numFmtId="0" fontId="0" fillId="0" borderId="35" xfId="0" applyBorder="1"/>
    <xf numFmtId="0" fontId="7" fillId="0" borderId="17" xfId="0" applyFont="1" applyBorder="1"/>
    <xf numFmtId="3" fontId="0" fillId="0" borderId="36" xfId="0" applyNumberFormat="1" applyBorder="1"/>
    <xf numFmtId="0" fontId="0" fillId="0" borderId="37" xfId="0" applyBorder="1"/>
    <xf numFmtId="3" fontId="0" fillId="0" borderId="38" xfId="0" applyNumberFormat="1" applyBorder="1"/>
    <xf numFmtId="0" fontId="0" fillId="0" borderId="39" xfId="0" applyBorder="1"/>
    <xf numFmtId="0" fontId="0" fillId="0" borderId="0" xfId="0" applyBorder="1" applyAlignment="1">
      <alignment horizontal="right"/>
    </xf>
    <xf numFmtId="164" fontId="0" fillId="0" borderId="0" xfId="0" applyNumberFormat="1" applyBorder="1"/>
    <xf numFmtId="0" fontId="0" fillId="0" borderId="13" xfId="0" applyNumberFormat="1" applyBorder="1" applyAlignment="1">
      <alignment horizontal="right"/>
    </xf>
    <xf numFmtId="165" fontId="0" fillId="0" borderId="15" xfId="0" applyNumberFormat="1" applyBorder="1"/>
    <xf numFmtId="165" fontId="0" fillId="0" borderId="0" xfId="0" applyNumberFormat="1" applyBorder="1"/>
    <xf numFmtId="0" fontId="6" fillId="0" borderId="37" xfId="0" applyFont="1" applyFill="1" applyBorder="1"/>
    <xf numFmtId="0" fontId="6" fillId="0" borderId="38" xfId="0" applyFont="1" applyFill="1" applyBorder="1"/>
    <xf numFmtId="0" fontId="6" fillId="0" borderId="40" xfId="0" applyFont="1" applyFill="1" applyBorder="1"/>
    <xf numFmtId="165" fontId="6" fillId="0" borderId="38" xfId="0" applyNumberFormat="1" applyFont="1" applyFill="1" applyBorder="1"/>
    <xf numFmtId="0" fontId="6" fillId="0" borderId="41" xfId="0" applyFont="1" applyFill="1" applyBorder="1"/>
    <xf numFmtId="0" fontId="6" fillId="0" borderId="0" xfId="0" applyFont="1"/>
    <xf numFmtId="0" fontId="0" fillId="0" borderId="0" xfId="0" applyAlignment="1"/>
    <xf numFmtId="0" fontId="0" fillId="0" borderId="0" xfId="0" applyAlignment="1">
      <alignment vertical="justify"/>
    </xf>
    <xf numFmtId="0" fontId="3" fillId="0" borderId="44" xfId="1" applyFont="1" applyBorder="1"/>
    <xf numFmtId="0" fontId="9" fillId="0" borderId="44" xfId="1" applyBorder="1"/>
    <xf numFmtId="0" fontId="9" fillId="0" borderId="44" xfId="1" applyBorder="1" applyAlignment="1">
      <alignment horizontal="right"/>
    </xf>
    <xf numFmtId="0" fontId="9" fillId="0" borderId="44" xfId="1" applyFont="1" applyBorder="1"/>
    <xf numFmtId="0" fontId="0" fillId="0" borderId="44" xfId="0" applyNumberFormat="1" applyBorder="1" applyAlignment="1">
      <alignment horizontal="left"/>
    </xf>
    <xf numFmtId="0" fontId="0" fillId="0" borderId="45" xfId="0" applyNumberFormat="1" applyBorder="1"/>
    <xf numFmtId="0" fontId="3" fillId="0" borderId="48" xfId="1" applyFont="1" applyBorder="1"/>
    <xf numFmtId="0" fontId="9" fillId="0" borderId="48" xfId="1" applyBorder="1"/>
    <xf numFmtId="0" fontId="9" fillId="0" borderId="48" xfId="1" applyBorder="1" applyAlignment="1">
      <alignment horizontal="right"/>
    </xf>
    <xf numFmtId="49" fontId="1" fillId="0" borderId="0" xfId="0" applyNumberFormat="1" applyFont="1" applyAlignment="1">
      <alignment horizontal="centerContinuous"/>
    </xf>
    <xf numFmtId="49" fontId="5" fillId="0" borderId="26" xfId="0" applyNumberFormat="1" applyFont="1" applyFill="1" applyBorder="1"/>
    <xf numFmtId="0" fontId="5" fillId="0" borderId="27" xfId="0" applyFont="1" applyFill="1" applyBorder="1"/>
    <xf numFmtId="0" fontId="5" fillId="0" borderId="2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0" fillId="0" borderId="0" xfId="0" applyFont="1" applyFill="1" applyBorder="1"/>
    <xf numFmtId="0" fontId="0" fillId="0" borderId="0" xfId="0" applyFill="1" applyBorder="1"/>
    <xf numFmtId="3" fontId="7" fillId="0" borderId="9" xfId="0" applyNumberFormat="1" applyFont="1" applyFill="1" applyBorder="1"/>
    <xf numFmtId="0" fontId="5" fillId="0" borderId="26" xfId="0" applyFont="1" applyFill="1" applyBorder="1"/>
    <xf numFmtId="3" fontId="5" fillId="0" borderId="28" xfId="0" applyNumberFormat="1" applyFont="1" applyFill="1" applyBorder="1"/>
    <xf numFmtId="3" fontId="5" fillId="0" borderId="50" xfId="0" applyNumberFormat="1" applyFont="1" applyFill="1" applyBorder="1"/>
    <xf numFmtId="3" fontId="5" fillId="0" borderId="51" xfId="0" applyNumberFormat="1" applyFont="1" applyFill="1" applyBorder="1"/>
    <xf numFmtId="3" fontId="5" fillId="0" borderId="52" xfId="0" applyNumberFormat="1" applyFont="1" applyFill="1" applyBorder="1"/>
    <xf numFmtId="0" fontId="5" fillId="0" borderId="0" xfId="0" applyFont="1"/>
    <xf numFmtId="0" fontId="1" fillId="0" borderId="0" xfId="0" applyFont="1" applyFill="1" applyAlignment="1">
      <alignment horizontal="centerContinuous"/>
    </xf>
    <xf numFmtId="3" fontId="1" fillId="0" borderId="0" xfId="0" applyNumberFormat="1" applyFont="1" applyFill="1" applyAlignment="1">
      <alignment horizontal="centerContinuous"/>
    </xf>
    <xf numFmtId="0" fontId="0" fillId="0" borderId="0" xfId="0" applyFill="1"/>
    <xf numFmtId="0" fontId="11" fillId="0" borderId="31" xfId="0" applyFont="1" applyFill="1" applyBorder="1"/>
    <xf numFmtId="0" fontId="11" fillId="0" borderId="32" xfId="0" applyFont="1" applyFill="1" applyBorder="1"/>
    <xf numFmtId="0" fontId="0" fillId="0" borderId="55" xfId="0" applyFill="1" applyBorder="1"/>
    <xf numFmtId="0" fontId="11" fillId="0" borderId="56" xfId="0" applyFont="1" applyFill="1" applyBorder="1" applyAlignment="1">
      <alignment horizontal="right"/>
    </xf>
    <xf numFmtId="0" fontId="11" fillId="0" borderId="32" xfId="0" applyFont="1" applyFill="1" applyBorder="1" applyAlignment="1">
      <alignment horizontal="right"/>
    </xf>
    <xf numFmtId="0" fontId="11" fillId="0" borderId="33" xfId="0" applyFont="1" applyFill="1" applyBorder="1" applyAlignment="1">
      <alignment horizontal="center"/>
    </xf>
    <xf numFmtId="4" fontId="12" fillId="0" borderId="32" xfId="0" applyNumberFormat="1" applyFont="1" applyFill="1" applyBorder="1" applyAlignment="1">
      <alignment horizontal="right"/>
    </xf>
    <xf numFmtId="4" fontId="12" fillId="0" borderId="55" xfId="0" applyNumberFormat="1" applyFont="1" applyFill="1" applyBorder="1" applyAlignment="1">
      <alignment horizontal="right"/>
    </xf>
    <xf numFmtId="0" fontId="7" fillId="0" borderId="35" xfId="0" applyFont="1" applyFill="1" applyBorder="1"/>
    <xf numFmtId="0" fontId="7" fillId="0" borderId="21" xfId="0" applyFont="1" applyFill="1" applyBorder="1"/>
    <xf numFmtId="0" fontId="7" fillId="0" borderId="22" xfId="0" applyFont="1" applyFill="1" applyBorder="1"/>
    <xf numFmtId="3" fontId="7" fillId="0" borderId="34" xfId="0" applyNumberFormat="1" applyFont="1" applyFill="1" applyBorder="1" applyAlignment="1">
      <alignment horizontal="right"/>
    </xf>
    <xf numFmtId="166" fontId="7" fillId="0" borderId="57" xfId="0" applyNumberFormat="1" applyFont="1" applyFill="1" applyBorder="1" applyAlignment="1">
      <alignment horizontal="right"/>
    </xf>
    <xf numFmtId="3" fontId="7" fillId="0" borderId="58" xfId="0" applyNumberFormat="1" applyFont="1" applyFill="1" applyBorder="1" applyAlignment="1">
      <alignment horizontal="right"/>
    </xf>
    <xf numFmtId="4" fontId="7" fillId="0" borderId="21" xfId="0" applyNumberFormat="1" applyFont="1" applyFill="1" applyBorder="1" applyAlignment="1">
      <alignment horizontal="right"/>
    </xf>
    <xf numFmtId="3" fontId="7" fillId="0" borderId="22" xfId="0" applyNumberFormat="1" applyFont="1" applyFill="1" applyBorder="1" applyAlignment="1">
      <alignment horizontal="right"/>
    </xf>
    <xf numFmtId="0" fontId="0" fillId="0" borderId="37" xfId="0" applyFill="1" applyBorder="1"/>
    <xf numFmtId="0" fontId="5" fillId="0" borderId="38" xfId="0" applyFont="1" applyFill="1" applyBorder="1"/>
    <xf numFmtId="0" fontId="0" fillId="0" borderId="38" xfId="0" applyFill="1" applyBorder="1"/>
    <xf numFmtId="4" fontId="0" fillId="0" borderId="59" xfId="0" applyNumberFormat="1" applyFill="1" applyBorder="1"/>
    <xf numFmtId="4" fontId="0" fillId="0" borderId="37" xfId="0" applyNumberFormat="1" applyFill="1" applyBorder="1"/>
    <xf numFmtId="4" fontId="0" fillId="0" borderId="38" xfId="0" applyNumberFormat="1" applyFill="1" applyBorder="1"/>
    <xf numFmtId="3" fontId="10" fillId="0" borderId="0" xfId="0" applyNumberFormat="1" applyFont="1"/>
    <xf numFmtId="4" fontId="10" fillId="0" borderId="0" xfId="0" applyNumberFormat="1" applyFont="1"/>
    <xf numFmtId="4" fontId="0" fillId="0" borderId="0" xfId="0" applyNumberFormat="1"/>
    <xf numFmtId="0" fontId="9" fillId="0" borderId="0" xfId="1"/>
    <xf numFmtId="0" fontId="14" fillId="0" borderId="0" xfId="1" applyFont="1" applyAlignment="1">
      <alignment horizontal="centerContinuous"/>
    </xf>
    <xf numFmtId="0" fontId="15" fillId="0" borderId="0" xfId="1" applyFont="1" applyAlignment="1">
      <alignment horizontal="centerContinuous"/>
    </xf>
    <xf numFmtId="0" fontId="15" fillId="0" borderId="0" xfId="1" applyFont="1" applyAlignment="1">
      <alignment horizontal="right"/>
    </xf>
    <xf numFmtId="0" fontId="9" fillId="0" borderId="44" xfId="1" applyFont="1" applyBorder="1" applyAlignment="1">
      <alignment horizontal="center"/>
    </xf>
    <xf numFmtId="0" fontId="9" fillId="0" borderId="44" xfId="1" applyBorder="1" applyAlignment="1">
      <alignment horizontal="left"/>
    </xf>
    <xf numFmtId="0" fontId="9" fillId="0" borderId="45" xfId="1" applyBorder="1"/>
    <xf numFmtId="0" fontId="10" fillId="0" borderId="0" xfId="1" applyFont="1" applyFill="1"/>
    <xf numFmtId="0" fontId="9" fillId="0" borderId="0" xfId="1" applyFont="1" applyFill="1"/>
    <xf numFmtId="0" fontId="9" fillId="0" borderId="0" xfId="1" applyFill="1"/>
    <xf numFmtId="0" fontId="9" fillId="0" borderId="0" xfId="1" applyFill="1" applyAlignment="1">
      <alignment horizontal="right"/>
    </xf>
    <xf numFmtId="0" fontId="9" fillId="0" borderId="0" xfId="1" applyFill="1" applyAlignment="1"/>
    <xf numFmtId="49" fontId="4" fillId="0" borderId="57" xfId="1" applyNumberFormat="1" applyFont="1" applyFill="1" applyBorder="1"/>
    <xf numFmtId="0" fontId="4" fillId="0" borderId="16" xfId="1" applyFont="1" applyFill="1" applyBorder="1" applyAlignment="1">
      <alignment horizontal="center"/>
    </xf>
    <xf numFmtId="0" fontId="4" fillId="0" borderId="16" xfId="1" applyNumberFormat="1" applyFont="1" applyFill="1" applyBorder="1" applyAlignment="1">
      <alignment horizontal="center"/>
    </xf>
    <xf numFmtId="0" fontId="4" fillId="0" borderId="57" xfId="1" applyFont="1" applyFill="1" applyBorder="1" applyAlignment="1">
      <alignment horizontal="center"/>
    </xf>
    <xf numFmtId="0" fontId="16" fillId="0" borderId="57" xfId="1" applyFont="1" applyFill="1" applyBorder="1"/>
    <xf numFmtId="0" fontId="5" fillId="0" borderId="53" xfId="1" applyFont="1" applyFill="1" applyBorder="1" applyAlignment="1">
      <alignment horizontal="center"/>
    </xf>
    <xf numFmtId="49" fontId="5" fillId="0" borderId="53" xfId="1" applyNumberFormat="1" applyFont="1" applyFill="1" applyBorder="1" applyAlignment="1">
      <alignment horizontal="left"/>
    </xf>
    <xf numFmtId="0" fontId="5" fillId="0" borderId="53" xfId="1" applyFont="1" applyFill="1" applyBorder="1"/>
    <xf numFmtId="0" fontId="9" fillId="0" borderId="53" xfId="1" applyFill="1" applyBorder="1" applyAlignment="1">
      <alignment horizontal="center"/>
    </xf>
    <xf numFmtId="0" fontId="9" fillId="0" borderId="53" xfId="1" applyNumberFormat="1" applyFill="1" applyBorder="1" applyAlignment="1">
      <alignment horizontal="right"/>
    </xf>
    <xf numFmtId="0" fontId="9" fillId="0" borderId="53" xfId="1" applyNumberFormat="1" applyFill="1" applyBorder="1"/>
    <xf numFmtId="0" fontId="8" fillId="0" borderId="60" xfId="1" applyNumberFormat="1" applyFont="1" applyFill="1" applyBorder="1"/>
    <xf numFmtId="0" fontId="17" fillId="0" borderId="0" xfId="1" applyFont="1"/>
    <xf numFmtId="0" fontId="7" fillId="0" borderId="53" xfId="1" applyFont="1" applyFill="1" applyBorder="1" applyAlignment="1">
      <alignment horizontal="center"/>
    </xf>
    <xf numFmtId="49" fontId="7" fillId="0" borderId="53" xfId="1" applyNumberFormat="1" applyFont="1" applyFill="1" applyBorder="1" applyAlignment="1">
      <alignment horizontal="left"/>
    </xf>
    <xf numFmtId="0" fontId="7" fillId="0" borderId="53" xfId="1" applyFont="1" applyFill="1" applyBorder="1" applyAlignment="1">
      <alignment wrapText="1"/>
    </xf>
    <xf numFmtId="49" fontId="7" fillId="0" borderId="53" xfId="1" applyNumberFormat="1" applyFont="1" applyFill="1" applyBorder="1" applyAlignment="1">
      <alignment horizontal="center" shrinkToFit="1"/>
    </xf>
    <xf numFmtId="4" fontId="7" fillId="0" borderId="53" xfId="1" applyNumberFormat="1" applyFont="1" applyFill="1" applyBorder="1" applyAlignment="1">
      <alignment horizontal="right"/>
    </xf>
    <xf numFmtId="4" fontId="7" fillId="0" borderId="53" xfId="1" applyNumberFormat="1" applyFont="1" applyFill="1" applyBorder="1"/>
    <xf numFmtId="167" fontId="7" fillId="0" borderId="53" xfId="1" applyNumberFormat="1" applyFont="1" applyFill="1" applyBorder="1"/>
    <xf numFmtId="0" fontId="10" fillId="0" borderId="53" xfId="1" applyFont="1" applyFill="1" applyBorder="1" applyAlignment="1">
      <alignment horizontal="center"/>
    </xf>
    <xf numFmtId="49" fontId="10" fillId="0" borderId="53" xfId="1" applyNumberFormat="1" applyFont="1" applyFill="1" applyBorder="1" applyAlignment="1">
      <alignment horizontal="left"/>
    </xf>
    <xf numFmtId="4" fontId="18" fillId="0" borderId="53" xfId="1" applyNumberFormat="1" applyFont="1" applyFill="1" applyBorder="1" applyAlignment="1">
      <alignment horizontal="right" wrapText="1"/>
    </xf>
    <xf numFmtId="0" fontId="18" fillId="0" borderId="53" xfId="1" applyFont="1" applyFill="1" applyBorder="1" applyAlignment="1">
      <alignment horizontal="left" wrapText="1"/>
    </xf>
    <xf numFmtId="0" fontId="18" fillId="0" borderId="53" xfId="0" applyFont="1" applyFill="1" applyBorder="1" applyAlignment="1">
      <alignment horizontal="right"/>
    </xf>
    <xf numFmtId="0" fontId="9" fillId="0" borderId="53" xfId="1" applyFill="1" applyBorder="1"/>
    <xf numFmtId="0" fontId="19" fillId="0" borderId="0" xfId="1" applyFont="1"/>
    <xf numFmtId="0" fontId="9" fillId="0" borderId="61" xfId="1" applyFill="1" applyBorder="1" applyAlignment="1">
      <alignment horizontal="center"/>
    </xf>
    <xf numFmtId="49" fontId="3" fillId="0" borderId="61" xfId="1" applyNumberFormat="1" applyFont="1" applyFill="1" applyBorder="1" applyAlignment="1">
      <alignment horizontal="left"/>
    </xf>
    <xf numFmtId="0" fontId="3" fillId="0" borderId="61" xfId="1" applyFont="1" applyFill="1" applyBorder="1"/>
    <xf numFmtId="4" fontId="9" fillId="0" borderId="61" xfId="1" applyNumberFormat="1" applyFill="1" applyBorder="1" applyAlignment="1">
      <alignment horizontal="right"/>
    </xf>
    <xf numFmtId="4" fontId="5" fillId="0" borderId="61" xfId="1" applyNumberFormat="1" applyFont="1" applyFill="1" applyBorder="1"/>
    <xf numFmtId="0" fontId="5" fillId="0" borderId="61" xfId="1" applyFont="1" applyFill="1" applyBorder="1"/>
    <xf numFmtId="167" fontId="5" fillId="0" borderId="61" xfId="1" applyNumberFormat="1" applyFont="1" applyFill="1" applyBorder="1"/>
    <xf numFmtId="3" fontId="9" fillId="0" borderId="0" xfId="1" applyNumberFormat="1"/>
    <xf numFmtId="0" fontId="9" fillId="0" borderId="0" xfId="1" applyBorder="1"/>
    <xf numFmtId="0" fontId="20" fillId="0" borderId="0" xfId="1" applyFont="1" applyAlignment="1"/>
    <xf numFmtId="0" fontId="9" fillId="0" borderId="0" xfId="1" applyAlignment="1">
      <alignment horizontal="right"/>
    </xf>
    <xf numFmtId="0" fontId="21" fillId="0" borderId="0" xfId="1" applyFont="1" applyBorder="1"/>
    <xf numFmtId="3" fontId="21" fillId="0" borderId="0" xfId="1" applyNumberFormat="1" applyFont="1" applyBorder="1" applyAlignment="1">
      <alignment horizontal="right"/>
    </xf>
    <xf numFmtId="4" fontId="21" fillId="0" borderId="0" xfId="1" applyNumberFormat="1" applyFont="1" applyBorder="1"/>
    <xf numFmtId="0" fontId="20" fillId="0" borderId="0" xfId="1" applyFont="1" applyBorder="1" applyAlignment="1"/>
    <xf numFmtId="0" fontId="9" fillId="0" borderId="0" xfId="1" applyBorder="1" applyAlignment="1">
      <alignment horizontal="right"/>
    </xf>
    <xf numFmtId="49" fontId="10" fillId="0" borderId="6" xfId="0" applyNumberFormat="1" applyFont="1" applyFill="1" applyBorder="1"/>
    <xf numFmtId="3" fontId="7" fillId="0" borderId="7" xfId="0" applyNumberFormat="1" applyFont="1" applyFill="1" applyBorder="1"/>
    <xf numFmtId="3" fontId="7" fillId="0" borderId="53" xfId="0" applyNumberFormat="1" applyFont="1" applyFill="1" applyBorder="1"/>
    <xf numFmtId="3" fontId="7" fillId="0" borderId="54" xfId="0" applyNumberFormat="1" applyFont="1" applyFill="1" applyBorder="1"/>
    <xf numFmtId="0" fontId="0" fillId="0" borderId="0" xfId="0" applyAlignment="1">
      <alignment horizontal="left" wrapText="1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8" fillId="0" borderId="0" xfId="0" applyFont="1" applyAlignment="1">
      <alignment horizontal="left" vertical="top" wrapText="1"/>
    </xf>
    <xf numFmtId="0" fontId="9" fillId="0" borderId="42" xfId="1" applyFont="1" applyBorder="1" applyAlignment="1">
      <alignment horizontal="center"/>
    </xf>
    <xf numFmtId="0" fontId="9" fillId="0" borderId="43" xfId="1" applyFont="1" applyBorder="1" applyAlignment="1">
      <alignment horizontal="center"/>
    </xf>
    <xf numFmtId="0" fontId="9" fillId="0" borderId="46" xfId="1" applyFont="1" applyBorder="1" applyAlignment="1">
      <alignment horizontal="center"/>
    </xf>
    <xf numFmtId="0" fontId="9" fillId="0" borderId="47" xfId="1" applyFont="1" applyBorder="1" applyAlignment="1">
      <alignment horizontal="center"/>
    </xf>
    <xf numFmtId="0" fontId="9" fillId="0" borderId="48" xfId="1" applyFont="1" applyBorder="1" applyAlignment="1">
      <alignment horizontal="left" shrinkToFit="1"/>
    </xf>
    <xf numFmtId="0" fontId="9" fillId="0" borderId="49" xfId="1" applyFont="1" applyBorder="1" applyAlignment="1">
      <alignment horizontal="left" shrinkToFit="1"/>
    </xf>
    <xf numFmtId="3" fontId="5" fillId="0" borderId="38" xfId="0" applyNumberFormat="1" applyFont="1" applyFill="1" applyBorder="1" applyAlignment="1">
      <alignment horizontal="right"/>
    </xf>
    <xf numFmtId="3" fontId="5" fillId="0" borderId="59" xfId="0" applyNumberFormat="1" applyFont="1" applyFill="1" applyBorder="1" applyAlignment="1">
      <alignment horizontal="right"/>
    </xf>
    <xf numFmtId="0" fontId="18" fillId="0" borderId="8" xfId="1" applyFont="1" applyFill="1" applyBorder="1" applyAlignment="1">
      <alignment horizontal="left" wrapText="1"/>
    </xf>
    <xf numFmtId="0" fontId="0" fillId="0" borderId="0" xfId="0" applyFill="1" applyAlignment="1">
      <alignment horizontal="left" wrapText="1"/>
    </xf>
    <xf numFmtId="0" fontId="13" fillId="0" borderId="0" xfId="1" applyFont="1" applyAlignment="1">
      <alignment horizontal="center"/>
    </xf>
    <xf numFmtId="49" fontId="9" fillId="0" borderId="46" xfId="1" applyNumberFormat="1" applyFont="1" applyBorder="1" applyAlignment="1">
      <alignment horizontal="center"/>
    </xf>
    <xf numFmtId="0" fontId="9" fillId="0" borderId="48" xfId="1" applyBorder="1" applyAlignment="1">
      <alignment horizontal="left" shrinkToFit="1"/>
    </xf>
    <xf numFmtId="0" fontId="9" fillId="0" borderId="49" xfId="1" applyBorder="1" applyAlignment="1">
      <alignment horizontal="left" shrinkToFit="1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21"/>
  <dimension ref="A1:BE55"/>
  <sheetViews>
    <sheetView tabSelected="1" topLeftCell="A19" workbookViewId="0">
      <selection activeCell="T28" sqref="T28"/>
    </sheetView>
  </sheetViews>
  <sheetFormatPr defaultRowHeight="12.75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8.42578125" customWidth="1"/>
    <col min="7" max="7" width="15.28515625" customWidth="1"/>
  </cols>
  <sheetData>
    <row r="1" spans="1:57" ht="21.75" customHeight="1">
      <c r="A1" s="1" t="s">
        <v>0</v>
      </c>
      <c r="B1" s="2"/>
      <c r="C1" s="2"/>
      <c r="D1" s="2"/>
      <c r="E1" s="2"/>
      <c r="F1" s="2"/>
      <c r="G1" s="2"/>
    </row>
    <row r="2" spans="1:57" ht="15" customHeight="1" thickBot="1"/>
    <row r="3" spans="1:57" ht="12.95" customHeight="1">
      <c r="A3" s="3" t="s">
        <v>1</v>
      </c>
      <c r="B3" s="4"/>
      <c r="C3" s="5" t="s">
        <v>2</v>
      </c>
      <c r="D3" s="5"/>
      <c r="E3" s="5"/>
      <c r="F3" s="6" t="s">
        <v>3</v>
      </c>
      <c r="G3" s="7"/>
    </row>
    <row r="4" spans="1:57" ht="12.95" customHeight="1">
      <c r="A4" s="8"/>
      <c r="B4" s="9"/>
      <c r="C4" s="10"/>
      <c r="D4" s="11"/>
      <c r="E4" s="11"/>
      <c r="F4" s="12"/>
      <c r="G4" s="13"/>
    </row>
    <row r="5" spans="1:57" ht="12.95" customHeight="1">
      <c r="A5" s="14" t="s">
        <v>5</v>
      </c>
      <c r="B5" s="15"/>
      <c r="C5" s="16" t="s">
        <v>6</v>
      </c>
      <c r="D5" s="16"/>
      <c r="E5" s="16"/>
      <c r="F5" s="17" t="s">
        <v>7</v>
      </c>
      <c r="G5" s="18"/>
    </row>
    <row r="6" spans="1:57" ht="12.95" customHeight="1">
      <c r="A6" s="8"/>
      <c r="B6" s="9"/>
      <c r="C6" s="10" t="s">
        <v>73</v>
      </c>
      <c r="D6" s="11"/>
      <c r="E6" s="11"/>
      <c r="F6" s="19"/>
      <c r="G6" s="13"/>
    </row>
    <row r="7" spans="1:57">
      <c r="A7" s="14" t="s">
        <v>8</v>
      </c>
      <c r="B7" s="16"/>
      <c r="C7" s="182"/>
      <c r="D7" s="183"/>
      <c r="E7" s="20" t="s">
        <v>9</v>
      </c>
      <c r="F7" s="21"/>
      <c r="G7" s="22">
        <v>0</v>
      </c>
      <c r="H7" s="23"/>
      <c r="I7" s="23"/>
    </row>
    <row r="8" spans="1:57">
      <c r="A8" s="14" t="s">
        <v>10</v>
      </c>
      <c r="B8" s="16"/>
      <c r="C8" s="182"/>
      <c r="D8" s="183"/>
      <c r="E8" s="17" t="s">
        <v>11</v>
      </c>
      <c r="F8" s="16"/>
      <c r="G8" s="24">
        <f>IF(PocetMJ=0,,ROUND((F30+F32)/PocetMJ,1))</f>
        <v>0</v>
      </c>
    </row>
    <row r="9" spans="1:57">
      <c r="A9" s="25" t="s">
        <v>12</v>
      </c>
      <c r="B9" s="26"/>
      <c r="C9" s="26"/>
      <c r="D9" s="26"/>
      <c r="E9" s="27" t="s">
        <v>13</v>
      </c>
      <c r="F9" s="26"/>
      <c r="G9" s="28"/>
    </row>
    <row r="10" spans="1:57">
      <c r="A10" s="29" t="s">
        <v>14</v>
      </c>
      <c r="B10" s="30"/>
      <c r="C10" s="30"/>
      <c r="D10" s="30"/>
      <c r="E10" s="12" t="s">
        <v>15</v>
      </c>
      <c r="F10" s="30"/>
      <c r="G10" s="13"/>
      <c r="BA10" s="31"/>
      <c r="BB10" s="31"/>
      <c r="BC10" s="31"/>
      <c r="BD10" s="31"/>
      <c r="BE10" s="31"/>
    </row>
    <row r="11" spans="1:57">
      <c r="A11" s="29"/>
      <c r="B11" s="30"/>
      <c r="C11" s="30"/>
      <c r="D11" s="30"/>
      <c r="E11" s="184"/>
      <c r="F11" s="185"/>
      <c r="G11" s="186"/>
    </row>
    <row r="12" spans="1:57" ht="28.5" customHeight="1" thickBot="1">
      <c r="A12" s="32" t="s">
        <v>16</v>
      </c>
      <c r="B12" s="33"/>
      <c r="C12" s="33"/>
      <c r="D12" s="33"/>
      <c r="E12" s="34"/>
      <c r="F12" s="34"/>
      <c r="G12" s="35"/>
    </row>
    <row r="13" spans="1:57" ht="17.25" customHeight="1" thickBot="1">
      <c r="A13" s="36" t="s">
        <v>17</v>
      </c>
      <c r="B13" s="37"/>
      <c r="C13" s="38"/>
      <c r="D13" s="39" t="s">
        <v>18</v>
      </c>
      <c r="E13" s="40"/>
      <c r="F13" s="40"/>
      <c r="G13" s="38"/>
    </row>
    <row r="14" spans="1:57" ht="15.95" customHeight="1">
      <c r="A14" s="41"/>
      <c r="B14" s="42" t="s">
        <v>19</v>
      </c>
      <c r="C14" s="43">
        <f>Dodavka</f>
        <v>0</v>
      </c>
      <c r="D14" s="44"/>
      <c r="E14" s="45"/>
      <c r="F14" s="46"/>
      <c r="G14" s="43"/>
    </row>
    <row r="15" spans="1:57" ht="15.95" customHeight="1">
      <c r="A15" s="41" t="s">
        <v>20</v>
      </c>
      <c r="B15" s="42" t="s">
        <v>21</v>
      </c>
      <c r="C15" s="43">
        <f>Mont</f>
        <v>0</v>
      </c>
      <c r="D15" s="25"/>
      <c r="E15" s="47"/>
      <c r="F15" s="48"/>
      <c r="G15" s="43"/>
    </row>
    <row r="16" spans="1:57" ht="15.95" customHeight="1">
      <c r="A16" s="41" t="s">
        <v>22</v>
      </c>
      <c r="B16" s="42" t="s">
        <v>23</v>
      </c>
      <c r="C16" s="43">
        <f>HSV</f>
        <v>0</v>
      </c>
      <c r="D16" s="25"/>
      <c r="E16" s="47"/>
      <c r="F16" s="48"/>
      <c r="G16" s="43"/>
    </row>
    <row r="17" spans="1:7" ht="15.95" customHeight="1">
      <c r="A17" s="49" t="s">
        <v>24</v>
      </c>
      <c r="B17" s="42" t="s">
        <v>25</v>
      </c>
      <c r="C17" s="43">
        <f>PSV</f>
        <v>0</v>
      </c>
      <c r="D17" s="25"/>
      <c r="E17" s="47"/>
      <c r="F17" s="48"/>
      <c r="G17" s="43"/>
    </row>
    <row r="18" spans="1:7" ht="15.95" customHeight="1">
      <c r="A18" s="50" t="s">
        <v>26</v>
      </c>
      <c r="B18" s="42"/>
      <c r="C18" s="43">
        <f>SUM(C14:C17)</f>
        <v>0</v>
      </c>
      <c r="D18" s="51"/>
      <c r="E18" s="47"/>
      <c r="F18" s="48"/>
      <c r="G18" s="43"/>
    </row>
    <row r="19" spans="1:7" ht="15.95" customHeight="1">
      <c r="A19" s="50"/>
      <c r="B19" s="42"/>
      <c r="C19" s="43"/>
      <c r="D19" s="25"/>
      <c r="E19" s="47"/>
      <c r="F19" s="48"/>
      <c r="G19" s="43"/>
    </row>
    <row r="20" spans="1:7" ht="15.95" customHeight="1">
      <c r="A20" s="50" t="s">
        <v>27</v>
      </c>
      <c r="B20" s="42"/>
      <c r="C20" s="43">
        <f>HZS</f>
        <v>0</v>
      </c>
      <c r="D20" s="25"/>
      <c r="E20" s="47"/>
      <c r="F20" s="48"/>
      <c r="G20" s="43"/>
    </row>
    <row r="21" spans="1:7" ht="15.95" customHeight="1">
      <c r="A21" s="29" t="s">
        <v>28</v>
      </c>
      <c r="B21" s="30"/>
      <c r="C21" s="43">
        <f>C18+C20</f>
        <v>0</v>
      </c>
      <c r="D21" s="25" t="s">
        <v>29</v>
      </c>
      <c r="E21" s="47"/>
      <c r="F21" s="48"/>
      <c r="G21" s="43">
        <f>G22-SUM(G14:G20)</f>
        <v>0</v>
      </c>
    </row>
    <row r="22" spans="1:7" ht="15.95" customHeight="1" thickBot="1">
      <c r="A22" s="25" t="s">
        <v>30</v>
      </c>
      <c r="B22" s="26"/>
      <c r="C22" s="52">
        <f>C21+G22</f>
        <v>0</v>
      </c>
      <c r="D22" s="53" t="s">
        <v>31</v>
      </c>
      <c r="E22" s="54"/>
      <c r="F22" s="55"/>
      <c r="G22" s="43">
        <f>VRN</f>
        <v>0</v>
      </c>
    </row>
    <row r="23" spans="1:7">
      <c r="A23" s="3" t="s">
        <v>32</v>
      </c>
      <c r="B23" s="5"/>
      <c r="C23" s="6" t="s">
        <v>33</v>
      </c>
      <c r="D23" s="5"/>
      <c r="E23" s="6" t="s">
        <v>34</v>
      </c>
      <c r="F23" s="5"/>
      <c r="G23" s="7"/>
    </row>
    <row r="24" spans="1:7">
      <c r="A24" s="14"/>
      <c r="B24" s="16"/>
      <c r="C24" s="17" t="s">
        <v>35</v>
      </c>
      <c r="D24" s="16"/>
      <c r="E24" s="17" t="s">
        <v>35</v>
      </c>
      <c r="F24" s="16"/>
      <c r="G24" s="18"/>
    </row>
    <row r="25" spans="1:7">
      <c r="A25" s="29" t="s">
        <v>36</v>
      </c>
      <c r="B25" s="56"/>
      <c r="C25" s="12" t="s">
        <v>36</v>
      </c>
      <c r="D25" s="30"/>
      <c r="E25" s="12" t="s">
        <v>36</v>
      </c>
      <c r="F25" s="30"/>
      <c r="G25" s="13"/>
    </row>
    <row r="26" spans="1:7">
      <c r="A26" s="29"/>
      <c r="B26" s="57"/>
      <c r="C26" s="12" t="s">
        <v>37</v>
      </c>
      <c r="D26" s="30"/>
      <c r="E26" s="12" t="s">
        <v>38</v>
      </c>
      <c r="F26" s="30"/>
      <c r="G26" s="13"/>
    </row>
    <row r="27" spans="1:7">
      <c r="A27" s="29"/>
      <c r="B27" s="30"/>
      <c r="C27" s="12"/>
      <c r="D27" s="30"/>
      <c r="E27" s="12"/>
      <c r="F27" s="30"/>
      <c r="G27" s="13"/>
    </row>
    <row r="28" spans="1:7" ht="97.5" customHeight="1">
      <c r="A28" s="29"/>
      <c r="B28" s="30"/>
      <c r="C28" s="12"/>
      <c r="D28" s="30"/>
      <c r="E28" s="12"/>
      <c r="F28" s="30"/>
      <c r="G28" s="13"/>
    </row>
    <row r="29" spans="1:7">
      <c r="A29" s="14" t="s">
        <v>39</v>
      </c>
      <c r="B29" s="16"/>
      <c r="C29" s="58">
        <v>0</v>
      </c>
      <c r="D29" s="16" t="s">
        <v>40</v>
      </c>
      <c r="E29" s="17"/>
      <c r="F29" s="59"/>
      <c r="G29" s="18"/>
    </row>
    <row r="30" spans="1:7">
      <c r="A30" s="14" t="s">
        <v>39</v>
      </c>
      <c r="B30" s="16"/>
      <c r="C30" s="58">
        <v>15</v>
      </c>
      <c r="D30" s="16" t="s">
        <v>40</v>
      </c>
      <c r="E30" s="17"/>
      <c r="F30" s="59"/>
      <c r="G30" s="18"/>
    </row>
    <row r="31" spans="1:7">
      <c r="A31" s="14" t="s">
        <v>41</v>
      </c>
      <c r="B31" s="16"/>
      <c r="C31" s="58">
        <v>15</v>
      </c>
      <c r="D31" s="16" t="s">
        <v>40</v>
      </c>
      <c r="E31" s="17"/>
      <c r="F31" s="60"/>
      <c r="G31" s="28"/>
    </row>
    <row r="32" spans="1:7">
      <c r="A32" s="14" t="s">
        <v>39</v>
      </c>
      <c r="B32" s="16"/>
      <c r="C32" s="58">
        <v>21</v>
      </c>
      <c r="D32" s="16" t="s">
        <v>40</v>
      </c>
      <c r="E32" s="17"/>
      <c r="F32" s="59"/>
      <c r="G32" s="18"/>
    </row>
    <row r="33" spans="1:8">
      <c r="A33" s="14" t="s">
        <v>41</v>
      </c>
      <c r="B33" s="16"/>
      <c r="C33" s="58">
        <v>21</v>
      </c>
      <c r="D33" s="16" t="s">
        <v>40</v>
      </c>
      <c r="E33" s="17"/>
      <c r="F33" s="60"/>
      <c r="G33" s="28"/>
    </row>
    <row r="34" spans="1:8" s="66" customFormat="1" ht="19.5" customHeight="1" thickBot="1">
      <c r="A34" s="61" t="s">
        <v>42</v>
      </c>
      <c r="B34" s="62"/>
      <c r="C34" s="62"/>
      <c r="D34" s="62"/>
      <c r="E34" s="63"/>
      <c r="F34" s="64">
        <f>ROUND(SUM(F30:F33),0)</f>
        <v>0</v>
      </c>
      <c r="G34" s="65"/>
    </row>
    <row r="36" spans="1:8">
      <c r="A36" s="67" t="s">
        <v>43</v>
      </c>
      <c r="B36" s="67"/>
      <c r="C36" s="67"/>
      <c r="D36" s="67"/>
      <c r="E36" s="67"/>
      <c r="F36" s="67"/>
      <c r="G36" s="67"/>
      <c r="H36" t="s">
        <v>4</v>
      </c>
    </row>
    <row r="37" spans="1:8" ht="14.25" customHeight="1">
      <c r="A37" s="67"/>
      <c r="B37" s="187" t="s">
        <v>180</v>
      </c>
      <c r="C37" s="187"/>
      <c r="D37" s="187"/>
      <c r="E37" s="187"/>
      <c r="F37" s="187"/>
      <c r="G37" s="187"/>
      <c r="H37" t="s">
        <v>4</v>
      </c>
    </row>
    <row r="38" spans="1:8" ht="12.75" customHeight="1">
      <c r="A38" s="68"/>
      <c r="B38" s="187"/>
      <c r="C38" s="187"/>
      <c r="D38" s="187"/>
      <c r="E38" s="187"/>
      <c r="F38" s="187"/>
      <c r="G38" s="187"/>
      <c r="H38" t="s">
        <v>4</v>
      </c>
    </row>
    <row r="39" spans="1:8">
      <c r="A39" s="68"/>
      <c r="B39" s="187"/>
      <c r="C39" s="187"/>
      <c r="D39" s="187"/>
      <c r="E39" s="187"/>
      <c r="F39" s="187"/>
      <c r="G39" s="187"/>
      <c r="H39" t="s">
        <v>4</v>
      </c>
    </row>
    <row r="40" spans="1:8">
      <c r="A40" s="68"/>
      <c r="B40" s="187"/>
      <c r="C40" s="187"/>
      <c r="D40" s="187"/>
      <c r="E40" s="187"/>
      <c r="F40" s="187"/>
      <c r="G40" s="187"/>
      <c r="H40" t="s">
        <v>4</v>
      </c>
    </row>
    <row r="41" spans="1:8">
      <c r="A41" s="68"/>
      <c r="B41" s="187"/>
      <c r="C41" s="187"/>
      <c r="D41" s="187"/>
      <c r="E41" s="187"/>
      <c r="F41" s="187"/>
      <c r="G41" s="187"/>
      <c r="H41" t="s">
        <v>4</v>
      </c>
    </row>
    <row r="42" spans="1:8">
      <c r="A42" s="68"/>
      <c r="B42" s="187"/>
      <c r="C42" s="187"/>
      <c r="D42" s="187"/>
      <c r="E42" s="187"/>
      <c r="F42" s="187"/>
      <c r="G42" s="187"/>
      <c r="H42" t="s">
        <v>4</v>
      </c>
    </row>
    <row r="43" spans="1:8">
      <c r="A43" s="68"/>
      <c r="B43" s="187"/>
      <c r="C43" s="187"/>
      <c r="D43" s="187"/>
      <c r="E43" s="187"/>
      <c r="F43" s="187"/>
      <c r="G43" s="187"/>
      <c r="H43" t="s">
        <v>4</v>
      </c>
    </row>
    <row r="44" spans="1:8">
      <c r="A44" s="68"/>
      <c r="B44" s="187"/>
      <c r="C44" s="187"/>
      <c r="D44" s="187"/>
      <c r="E44" s="187"/>
      <c r="F44" s="187"/>
      <c r="G44" s="187"/>
      <c r="H44" t="s">
        <v>4</v>
      </c>
    </row>
    <row r="45" spans="1:8">
      <c r="A45" s="68"/>
      <c r="B45" s="187"/>
      <c r="C45" s="187"/>
      <c r="D45" s="187"/>
      <c r="E45" s="187"/>
      <c r="F45" s="187"/>
      <c r="G45" s="187"/>
      <c r="H45" t="s">
        <v>4</v>
      </c>
    </row>
    <row r="46" spans="1:8">
      <c r="B46" s="181"/>
      <c r="C46" s="181"/>
      <c r="D46" s="181"/>
      <c r="E46" s="181"/>
      <c r="F46" s="181"/>
      <c r="G46" s="181"/>
    </row>
    <row r="47" spans="1:8">
      <c r="B47" s="181"/>
      <c r="C47" s="181"/>
      <c r="D47" s="181"/>
      <c r="E47" s="181"/>
      <c r="F47" s="181"/>
      <c r="G47" s="181"/>
    </row>
    <row r="48" spans="1:8">
      <c r="B48" s="181"/>
      <c r="C48" s="181"/>
      <c r="D48" s="181"/>
      <c r="E48" s="181"/>
      <c r="F48" s="181"/>
      <c r="G48" s="181"/>
    </row>
    <row r="49" spans="2:7">
      <c r="B49" s="181"/>
      <c r="C49" s="181"/>
      <c r="D49" s="181"/>
      <c r="E49" s="181"/>
      <c r="F49" s="181"/>
      <c r="G49" s="181"/>
    </row>
    <row r="50" spans="2:7">
      <c r="B50" s="181"/>
      <c r="C50" s="181"/>
      <c r="D50" s="181"/>
      <c r="E50" s="181"/>
      <c r="F50" s="181"/>
      <c r="G50" s="181"/>
    </row>
    <row r="51" spans="2:7">
      <c r="B51" s="181"/>
      <c r="C51" s="181"/>
      <c r="D51" s="181"/>
      <c r="E51" s="181"/>
      <c r="F51" s="181"/>
      <c r="G51" s="181"/>
    </row>
    <row r="52" spans="2:7">
      <c r="B52" s="181"/>
      <c r="C52" s="181"/>
      <c r="D52" s="181"/>
      <c r="E52" s="181"/>
      <c r="F52" s="181"/>
      <c r="G52" s="181"/>
    </row>
    <row r="53" spans="2:7">
      <c r="B53" s="181"/>
      <c r="C53" s="181"/>
      <c r="D53" s="181"/>
      <c r="E53" s="181"/>
      <c r="F53" s="181"/>
      <c r="G53" s="181"/>
    </row>
    <row r="54" spans="2:7">
      <c r="B54" s="181"/>
      <c r="C54" s="181"/>
      <c r="D54" s="181"/>
      <c r="E54" s="181"/>
      <c r="F54" s="181"/>
      <c r="G54" s="181"/>
    </row>
    <row r="55" spans="2:7">
      <c r="B55" s="181"/>
      <c r="C55" s="181"/>
      <c r="D55" s="181"/>
      <c r="E55" s="181"/>
      <c r="F55" s="181"/>
      <c r="G55" s="181"/>
    </row>
  </sheetData>
  <mergeCells count="14">
    <mergeCell ref="B47:G47"/>
    <mergeCell ref="C7:D7"/>
    <mergeCell ref="C8:D8"/>
    <mergeCell ref="E11:G11"/>
    <mergeCell ref="B37:G45"/>
    <mergeCell ref="B46:G46"/>
    <mergeCell ref="B54:G54"/>
    <mergeCell ref="B55:G55"/>
    <mergeCell ref="B48:G48"/>
    <mergeCell ref="B49:G49"/>
    <mergeCell ref="B50:G50"/>
    <mergeCell ref="B51:G51"/>
    <mergeCell ref="B52:G52"/>
    <mergeCell ref="B53:G53"/>
  </mergeCells>
  <pageMargins left="0.59055118110236227" right="0.39370078740157483" top="0.98425196850393704" bottom="0.98425196850393704" header="0.51181102362204722" footer="0.51181102362204722"/>
  <pageSetup paperSize="9" orientation="portrait" horizontalDpi="300" verticalDpi="300" r:id="rId1"/>
  <headerFooter alignWithMargins="0">
    <oddFooter>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31"/>
  <dimension ref="A1:BE71"/>
  <sheetViews>
    <sheetView workbookViewId="0">
      <selection activeCell="A19" sqref="A19"/>
    </sheetView>
  </sheetViews>
  <sheetFormatPr defaultRowHeight="12.75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57" ht="13.5" thickTop="1">
      <c r="A1" s="188" t="s">
        <v>5</v>
      </c>
      <c r="B1" s="189"/>
      <c r="C1" s="69" t="str">
        <f>CONCATENATE(cislostavby," ",nazevstavby)</f>
        <v xml:space="preserve"> STAVEBNÍ ÚPRAVY CHODNÍKU HODONICE, UL. KRHOVICKÁ</v>
      </c>
      <c r="D1" s="70"/>
      <c r="E1" s="71"/>
      <c r="F1" s="70"/>
      <c r="G1" s="72"/>
      <c r="H1" s="73"/>
      <c r="I1" s="74"/>
    </row>
    <row r="2" spans="1:57" ht="13.5" thickBot="1">
      <c r="A2" s="190" t="s">
        <v>1</v>
      </c>
      <c r="B2" s="191"/>
      <c r="C2" s="75" t="str">
        <f>CONCATENATE(cisloobjektu," ",nazevobjektu)</f>
        <v xml:space="preserve"> </v>
      </c>
      <c r="D2" s="76"/>
      <c r="E2" s="77"/>
      <c r="F2" s="76"/>
      <c r="G2" s="192"/>
      <c r="H2" s="192"/>
      <c r="I2" s="193"/>
    </row>
    <row r="3" spans="1:57" ht="13.5" thickTop="1"/>
    <row r="4" spans="1:57" ht="19.5" customHeight="1">
      <c r="A4" s="78" t="s">
        <v>44</v>
      </c>
      <c r="B4" s="1"/>
      <c r="C4" s="1"/>
      <c r="D4" s="1"/>
      <c r="E4" s="1"/>
      <c r="F4" s="1"/>
      <c r="G4" s="1"/>
      <c r="H4" s="1"/>
      <c r="I4" s="1"/>
    </row>
    <row r="5" spans="1:57" ht="13.5" thickBot="1"/>
    <row r="6" spans="1:57" s="30" customFormat="1" ht="13.5" thickBot="1">
      <c r="A6" s="79"/>
      <c r="B6" s="80" t="s">
        <v>45</v>
      </c>
      <c r="C6" s="80"/>
      <c r="D6" s="81"/>
      <c r="E6" s="82" t="s">
        <v>46</v>
      </c>
      <c r="F6" s="83" t="s">
        <v>47</v>
      </c>
      <c r="G6" s="83" t="s">
        <v>48</v>
      </c>
      <c r="H6" s="83" t="s">
        <v>49</v>
      </c>
      <c r="I6" s="84" t="s">
        <v>27</v>
      </c>
    </row>
    <row r="7" spans="1:57" s="30" customFormat="1">
      <c r="A7" s="177" t="str">
        <f>Položky!B7</f>
        <v>1</v>
      </c>
      <c r="B7" s="85" t="str">
        <f>Položky!C7</f>
        <v>Zemní práce</v>
      </c>
      <c r="C7" s="86"/>
      <c r="D7" s="87"/>
      <c r="E7" s="178">
        <f>Položky!BC30</f>
        <v>0</v>
      </c>
      <c r="F7" s="179">
        <f>Položky!BD30</f>
        <v>0</v>
      </c>
      <c r="G7" s="179">
        <f>Položky!BE30</f>
        <v>0</v>
      </c>
      <c r="H7" s="179">
        <f>Položky!BF30</f>
        <v>0</v>
      </c>
      <c r="I7" s="180">
        <f>Položky!BG30</f>
        <v>0</v>
      </c>
    </row>
    <row r="8" spans="1:57" s="30" customFormat="1">
      <c r="A8" s="177" t="str">
        <f>Položky!B31</f>
        <v>5</v>
      </c>
      <c r="B8" s="85" t="str">
        <f>Položky!C31</f>
        <v>Komunikace</v>
      </c>
      <c r="C8" s="86"/>
      <c r="D8" s="87"/>
      <c r="E8" s="178">
        <f>Položky!BC48</f>
        <v>0</v>
      </c>
      <c r="F8" s="179">
        <f>Položky!BD48</f>
        <v>0</v>
      </c>
      <c r="G8" s="179">
        <f>Položky!BE48</f>
        <v>0</v>
      </c>
      <c r="H8" s="179">
        <f>Položky!BF48</f>
        <v>0</v>
      </c>
      <c r="I8" s="180">
        <f>Položky!BG48</f>
        <v>0</v>
      </c>
    </row>
    <row r="9" spans="1:57" s="30" customFormat="1">
      <c r="A9" s="177" t="str">
        <f>Položky!B49</f>
        <v>8</v>
      </c>
      <c r="B9" s="85" t="str">
        <f>Položky!C49</f>
        <v>Trubní vedení</v>
      </c>
      <c r="C9" s="86"/>
      <c r="D9" s="87"/>
      <c r="E9" s="178">
        <f>Položky!BC52</f>
        <v>0</v>
      </c>
      <c r="F9" s="179">
        <f>Položky!BD52</f>
        <v>0</v>
      </c>
      <c r="G9" s="179">
        <f>Položky!BE52</f>
        <v>0</v>
      </c>
      <c r="H9" s="179">
        <f>Položky!BF52</f>
        <v>0</v>
      </c>
      <c r="I9" s="180">
        <f>Položky!BG52</f>
        <v>0</v>
      </c>
    </row>
    <row r="10" spans="1:57" s="30" customFormat="1">
      <c r="A10" s="177" t="str">
        <f>Položky!B53</f>
        <v>91</v>
      </c>
      <c r="B10" s="85" t="str">
        <f>Položky!C53</f>
        <v>Doplňující práce na komunikaci</v>
      </c>
      <c r="C10" s="86"/>
      <c r="D10" s="87"/>
      <c r="E10" s="178">
        <f>Položky!BC59</f>
        <v>0</v>
      </c>
      <c r="F10" s="179">
        <f>Položky!BD59</f>
        <v>0</v>
      </c>
      <c r="G10" s="179">
        <f>Položky!BE59</f>
        <v>0</v>
      </c>
      <c r="H10" s="179">
        <f>Položky!BF59</f>
        <v>0</v>
      </c>
      <c r="I10" s="180">
        <f>Položky!BG59</f>
        <v>0</v>
      </c>
    </row>
    <row r="11" spans="1:57" s="30" customFormat="1">
      <c r="A11" s="177" t="str">
        <f>Položky!B60</f>
        <v>97</v>
      </c>
      <c r="B11" s="85" t="str">
        <f>Položky!C60</f>
        <v>Prorážení otvorů</v>
      </c>
      <c r="C11" s="86"/>
      <c r="D11" s="87"/>
      <c r="E11" s="178">
        <f>Položky!BC69</f>
        <v>0</v>
      </c>
      <c r="F11" s="179">
        <f>Položky!BD69</f>
        <v>0</v>
      </c>
      <c r="G11" s="179">
        <f>Položky!BE69</f>
        <v>0</v>
      </c>
      <c r="H11" s="179">
        <f>Položky!BF69</f>
        <v>0</v>
      </c>
      <c r="I11" s="180">
        <f>Položky!BG69</f>
        <v>0</v>
      </c>
    </row>
    <row r="12" spans="1:57" s="30" customFormat="1">
      <c r="A12" s="177" t="str">
        <f>Položky!B70</f>
        <v>99</v>
      </c>
      <c r="B12" s="85" t="str">
        <f>Položky!C70</f>
        <v>Staveništní přesun hmot</v>
      </c>
      <c r="C12" s="86"/>
      <c r="D12" s="87"/>
      <c r="E12" s="178">
        <f>Položky!BC73</f>
        <v>0</v>
      </c>
      <c r="F12" s="179">
        <f>Položky!BD73</f>
        <v>0</v>
      </c>
      <c r="G12" s="179">
        <f>Položky!BE73</f>
        <v>0</v>
      </c>
      <c r="H12" s="179">
        <f>Položky!BF73</f>
        <v>0</v>
      </c>
      <c r="I12" s="180">
        <f>Položky!BG73</f>
        <v>0</v>
      </c>
    </row>
    <row r="13" spans="1:57" s="30" customFormat="1" ht="13.5" thickBot="1">
      <c r="A13" s="177" t="str">
        <f>Položky!B74</f>
        <v>M46</v>
      </c>
      <c r="B13" s="85" t="str">
        <f>Položky!C74</f>
        <v>Zemní práce při montážích</v>
      </c>
      <c r="C13" s="86"/>
      <c r="D13" s="87"/>
      <c r="E13" s="178">
        <f>Položky!BC77</f>
        <v>0</v>
      </c>
      <c r="F13" s="179">
        <f>Položky!BD77</f>
        <v>0</v>
      </c>
      <c r="G13" s="179">
        <f>Položky!BE77</f>
        <v>0</v>
      </c>
      <c r="H13" s="179">
        <f>Položky!BF77</f>
        <v>0</v>
      </c>
      <c r="I13" s="180">
        <f>Položky!BG77</f>
        <v>0</v>
      </c>
    </row>
    <row r="14" spans="1:57" s="93" customFormat="1" ht="13.5" thickBot="1">
      <c r="A14" s="88"/>
      <c r="B14" s="80" t="s">
        <v>50</v>
      </c>
      <c r="C14" s="80"/>
      <c r="D14" s="89"/>
      <c r="E14" s="90">
        <f>SUM(E7:E13)</f>
        <v>0</v>
      </c>
      <c r="F14" s="91">
        <f>SUM(F7:F13)</f>
        <v>0</v>
      </c>
      <c r="G14" s="91">
        <f>SUM(G7:G13)</f>
        <v>0</v>
      </c>
      <c r="H14" s="91">
        <f>SUM(H7:H13)</f>
        <v>0</v>
      </c>
      <c r="I14" s="92">
        <f>SUM(I7:I13)</f>
        <v>0</v>
      </c>
    </row>
    <row r="15" spans="1:57">
      <c r="A15" s="86"/>
      <c r="B15" s="86"/>
      <c r="C15" s="86"/>
      <c r="D15" s="86"/>
      <c r="E15" s="86"/>
      <c r="F15" s="86"/>
      <c r="G15" s="86"/>
      <c r="H15" s="86"/>
      <c r="I15" s="86"/>
    </row>
    <row r="16" spans="1:57" ht="19.5" customHeight="1">
      <c r="A16" s="94" t="s">
        <v>51</v>
      </c>
      <c r="B16" s="94"/>
      <c r="C16" s="94"/>
      <c r="D16" s="94"/>
      <c r="E16" s="94"/>
      <c r="F16" s="94"/>
      <c r="G16" s="95"/>
      <c r="H16" s="94"/>
      <c r="I16" s="94"/>
      <c r="BA16" s="31"/>
      <c r="BB16" s="31"/>
      <c r="BC16" s="31"/>
      <c r="BD16" s="31"/>
      <c r="BE16" s="31"/>
    </row>
    <row r="17" spans="1:53" ht="13.5" thickBot="1">
      <c r="A17" s="96"/>
      <c r="B17" s="96"/>
      <c r="C17" s="96"/>
      <c r="D17" s="96"/>
      <c r="E17" s="96"/>
      <c r="F17" s="96"/>
      <c r="G17" s="96"/>
      <c r="H17" s="96"/>
      <c r="I17" s="96"/>
    </row>
    <row r="18" spans="1:53">
      <c r="A18" s="97" t="s">
        <v>52</v>
      </c>
      <c r="B18" s="98"/>
      <c r="C18" s="98"/>
      <c r="D18" s="99"/>
      <c r="E18" s="100" t="s">
        <v>53</v>
      </c>
      <c r="F18" s="101" t="s">
        <v>54</v>
      </c>
      <c r="G18" s="102" t="s">
        <v>55</v>
      </c>
      <c r="H18" s="103"/>
      <c r="I18" s="104" t="s">
        <v>53</v>
      </c>
    </row>
    <row r="19" spans="1:53">
      <c r="A19" s="105"/>
      <c r="B19" s="106"/>
      <c r="C19" s="106"/>
      <c r="D19" s="107"/>
      <c r="E19" s="108"/>
      <c r="F19" s="109"/>
      <c r="G19" s="110">
        <f>CHOOSE(BA19+1,HSV+PSV,HSV+PSV+Mont,HSV+PSV+Dodavka+Mont,HSV,PSV,Mont,Dodavka,Mont+Dodavka,0)</f>
        <v>0</v>
      </c>
      <c r="H19" s="111"/>
      <c r="I19" s="112">
        <f>E19+F19*G19/100</f>
        <v>0</v>
      </c>
      <c r="BA19">
        <v>8</v>
      </c>
    </row>
    <row r="20" spans="1:53" ht="13.5" thickBot="1">
      <c r="A20" s="113"/>
      <c r="B20" s="114" t="s">
        <v>56</v>
      </c>
      <c r="C20" s="115"/>
      <c r="D20" s="116"/>
      <c r="E20" s="117"/>
      <c r="F20" s="118"/>
      <c r="G20" s="118"/>
      <c r="H20" s="194">
        <f>SUM(H19:H19)</f>
        <v>0</v>
      </c>
      <c r="I20" s="195"/>
    </row>
    <row r="22" spans="1:53">
      <c r="B22" s="93"/>
      <c r="F22" s="119"/>
      <c r="G22" s="120"/>
      <c r="H22" s="120"/>
      <c r="I22" s="121"/>
    </row>
    <row r="23" spans="1:53">
      <c r="F23" s="119"/>
      <c r="G23" s="120"/>
      <c r="H23" s="120"/>
      <c r="I23" s="121"/>
    </row>
    <row r="24" spans="1:53">
      <c r="F24" s="119"/>
      <c r="G24" s="120"/>
      <c r="H24" s="120"/>
      <c r="I24" s="121"/>
    </row>
    <row r="25" spans="1:53">
      <c r="F25" s="119"/>
      <c r="G25" s="120"/>
      <c r="H25" s="120"/>
      <c r="I25" s="121"/>
    </row>
    <row r="26" spans="1:53">
      <c r="F26" s="119"/>
      <c r="G26" s="120"/>
      <c r="H26" s="120"/>
      <c r="I26" s="121"/>
    </row>
    <row r="27" spans="1:53">
      <c r="F27" s="119"/>
      <c r="G27" s="120"/>
      <c r="H27" s="120"/>
      <c r="I27" s="121"/>
    </row>
    <row r="28" spans="1:53">
      <c r="F28" s="119"/>
      <c r="G28" s="120"/>
      <c r="H28" s="120"/>
      <c r="I28" s="121"/>
    </row>
    <row r="29" spans="1:53">
      <c r="F29" s="119"/>
      <c r="G29" s="120"/>
      <c r="H29" s="120"/>
      <c r="I29" s="121"/>
    </row>
    <row r="30" spans="1:53">
      <c r="F30" s="119"/>
      <c r="G30" s="120"/>
      <c r="H30" s="120"/>
      <c r="I30" s="121"/>
    </row>
    <row r="31" spans="1:53">
      <c r="F31" s="119"/>
      <c r="G31" s="120"/>
      <c r="H31" s="120"/>
      <c r="I31" s="121"/>
    </row>
    <row r="32" spans="1:53">
      <c r="F32" s="119"/>
      <c r="G32" s="120"/>
      <c r="H32" s="120"/>
      <c r="I32" s="121"/>
    </row>
    <row r="33" spans="6:9">
      <c r="F33" s="119"/>
      <c r="G33" s="120"/>
      <c r="H33" s="120"/>
      <c r="I33" s="121"/>
    </row>
    <row r="34" spans="6:9">
      <c r="F34" s="119"/>
      <c r="G34" s="120"/>
      <c r="H34" s="120"/>
      <c r="I34" s="121"/>
    </row>
    <row r="35" spans="6:9">
      <c r="F35" s="119"/>
      <c r="G35" s="120"/>
      <c r="H35" s="120"/>
      <c r="I35" s="121"/>
    </row>
    <row r="36" spans="6:9">
      <c r="F36" s="119"/>
      <c r="G36" s="120"/>
      <c r="H36" s="120"/>
      <c r="I36" s="121"/>
    </row>
    <row r="37" spans="6:9">
      <c r="F37" s="119"/>
      <c r="G37" s="120"/>
      <c r="H37" s="120"/>
      <c r="I37" s="121"/>
    </row>
    <row r="38" spans="6:9">
      <c r="F38" s="119"/>
      <c r="G38" s="120"/>
      <c r="H38" s="120"/>
      <c r="I38" s="121"/>
    </row>
    <row r="39" spans="6:9">
      <c r="F39" s="119"/>
      <c r="G39" s="120"/>
      <c r="H39" s="120"/>
      <c r="I39" s="121"/>
    </row>
    <row r="40" spans="6:9">
      <c r="F40" s="119"/>
      <c r="G40" s="120"/>
      <c r="H40" s="120"/>
      <c r="I40" s="121"/>
    </row>
    <row r="41" spans="6:9">
      <c r="F41" s="119"/>
      <c r="G41" s="120"/>
      <c r="H41" s="120"/>
      <c r="I41" s="121"/>
    </row>
    <row r="42" spans="6:9">
      <c r="F42" s="119"/>
      <c r="G42" s="120"/>
      <c r="H42" s="120"/>
      <c r="I42" s="121"/>
    </row>
    <row r="43" spans="6:9">
      <c r="F43" s="119"/>
      <c r="G43" s="120"/>
      <c r="H43" s="120"/>
      <c r="I43" s="121"/>
    </row>
    <row r="44" spans="6:9">
      <c r="F44" s="119"/>
      <c r="G44" s="120"/>
      <c r="H44" s="120"/>
      <c r="I44" s="121"/>
    </row>
    <row r="45" spans="6:9">
      <c r="F45" s="119"/>
      <c r="G45" s="120"/>
      <c r="H45" s="120"/>
      <c r="I45" s="121"/>
    </row>
    <row r="46" spans="6:9">
      <c r="F46" s="119"/>
      <c r="G46" s="120"/>
      <c r="H46" s="120"/>
      <c r="I46" s="121"/>
    </row>
    <row r="47" spans="6:9">
      <c r="F47" s="119"/>
      <c r="G47" s="120"/>
      <c r="H47" s="120"/>
      <c r="I47" s="121"/>
    </row>
    <row r="48" spans="6:9">
      <c r="F48" s="119"/>
      <c r="G48" s="120"/>
      <c r="H48" s="120"/>
      <c r="I48" s="121"/>
    </row>
    <row r="49" spans="6:9">
      <c r="F49" s="119"/>
      <c r="G49" s="120"/>
      <c r="H49" s="120"/>
      <c r="I49" s="121"/>
    </row>
    <row r="50" spans="6:9">
      <c r="F50" s="119"/>
      <c r="G50" s="120"/>
      <c r="H50" s="120"/>
      <c r="I50" s="121"/>
    </row>
    <row r="51" spans="6:9">
      <c r="F51" s="119"/>
      <c r="G51" s="120"/>
      <c r="H51" s="120"/>
      <c r="I51" s="121"/>
    </row>
    <row r="52" spans="6:9">
      <c r="F52" s="119"/>
      <c r="G52" s="120"/>
      <c r="H52" s="120"/>
      <c r="I52" s="121"/>
    </row>
    <row r="53" spans="6:9">
      <c r="F53" s="119"/>
      <c r="G53" s="120"/>
      <c r="H53" s="120"/>
      <c r="I53" s="121"/>
    </row>
    <row r="54" spans="6:9">
      <c r="F54" s="119"/>
      <c r="G54" s="120"/>
      <c r="H54" s="120"/>
      <c r="I54" s="121"/>
    </row>
    <row r="55" spans="6:9">
      <c r="F55" s="119"/>
      <c r="G55" s="120"/>
      <c r="H55" s="120"/>
      <c r="I55" s="121"/>
    </row>
    <row r="56" spans="6:9">
      <c r="F56" s="119"/>
      <c r="G56" s="120"/>
      <c r="H56" s="120"/>
      <c r="I56" s="121"/>
    </row>
    <row r="57" spans="6:9">
      <c r="F57" s="119"/>
      <c r="G57" s="120"/>
      <c r="H57" s="120"/>
      <c r="I57" s="121"/>
    </row>
    <row r="58" spans="6:9">
      <c r="F58" s="119"/>
      <c r="G58" s="120"/>
      <c r="H58" s="120"/>
      <c r="I58" s="121"/>
    </row>
    <row r="59" spans="6:9">
      <c r="F59" s="119"/>
      <c r="G59" s="120"/>
      <c r="H59" s="120"/>
      <c r="I59" s="121"/>
    </row>
    <row r="60" spans="6:9">
      <c r="F60" s="119"/>
      <c r="G60" s="120"/>
      <c r="H60" s="120"/>
      <c r="I60" s="121"/>
    </row>
    <row r="61" spans="6:9">
      <c r="F61" s="119"/>
      <c r="G61" s="120"/>
      <c r="H61" s="120"/>
      <c r="I61" s="121"/>
    </row>
    <row r="62" spans="6:9">
      <c r="F62" s="119"/>
      <c r="G62" s="120"/>
      <c r="H62" s="120"/>
      <c r="I62" s="121"/>
    </row>
    <row r="63" spans="6:9">
      <c r="F63" s="119"/>
      <c r="G63" s="120"/>
      <c r="H63" s="120"/>
      <c r="I63" s="121"/>
    </row>
    <row r="64" spans="6:9">
      <c r="F64" s="119"/>
      <c r="G64" s="120"/>
      <c r="H64" s="120"/>
      <c r="I64" s="121"/>
    </row>
    <row r="65" spans="6:9">
      <c r="F65" s="119"/>
      <c r="G65" s="120"/>
      <c r="H65" s="120"/>
      <c r="I65" s="121"/>
    </row>
    <row r="66" spans="6:9">
      <c r="F66" s="119"/>
      <c r="G66" s="120"/>
      <c r="H66" s="120"/>
      <c r="I66" s="121"/>
    </row>
    <row r="67" spans="6:9">
      <c r="F67" s="119"/>
      <c r="G67" s="120"/>
      <c r="H67" s="120"/>
      <c r="I67" s="121"/>
    </row>
    <row r="68" spans="6:9">
      <c r="F68" s="119"/>
      <c r="G68" s="120"/>
      <c r="H68" s="120"/>
      <c r="I68" s="121"/>
    </row>
    <row r="69" spans="6:9">
      <c r="F69" s="119"/>
      <c r="G69" s="120"/>
      <c r="H69" s="120"/>
      <c r="I69" s="121"/>
    </row>
    <row r="70" spans="6:9">
      <c r="F70" s="119"/>
      <c r="G70" s="120"/>
      <c r="H70" s="120"/>
      <c r="I70" s="121"/>
    </row>
    <row r="71" spans="6:9">
      <c r="F71" s="119"/>
      <c r="G71" s="120"/>
      <c r="H71" s="120"/>
      <c r="I71" s="121"/>
    </row>
  </sheetData>
  <mergeCells count="4">
    <mergeCell ref="A1:B1"/>
    <mergeCell ref="A2:B2"/>
    <mergeCell ref="G2:I2"/>
    <mergeCell ref="H20:I20"/>
  </mergeCells>
  <pageMargins left="0.59055118110236227" right="0.39370078740157483" top="0.98425196850393704" bottom="0.98425196850393704" header="0.51181102362204722" footer="0.51181102362204722"/>
  <pageSetup paperSize="9" orientation="portrait" horizontalDpi="300" verticalDpi="300" r:id="rId1"/>
  <headerFooter alignWithMargins="0">
    <oddFooter>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2"/>
  <dimension ref="A1:BG144"/>
  <sheetViews>
    <sheetView showGridLines="0" showZeros="0" topLeftCell="A28" zoomScale="80" workbookViewId="0">
      <selection activeCell="G26" sqref="G26"/>
    </sheetView>
  </sheetViews>
  <sheetFormatPr defaultRowHeight="12.75"/>
  <cols>
    <col min="1" max="1" width="4.42578125" style="122" customWidth="1"/>
    <col min="2" max="2" width="14.140625" style="122" customWidth="1"/>
    <col min="3" max="3" width="47.5703125" style="122" customWidth="1"/>
    <col min="4" max="4" width="5.5703125" style="122" customWidth="1"/>
    <col min="5" max="5" width="10" style="171" customWidth="1"/>
    <col min="6" max="6" width="11.28515625" style="122" customWidth="1"/>
    <col min="7" max="7" width="16.140625" style="122" customWidth="1"/>
    <col min="8" max="8" width="13.140625" style="122" customWidth="1"/>
    <col min="9" max="9" width="14.5703125" style="122" customWidth="1"/>
    <col min="10" max="10" width="13.140625" style="122" customWidth="1"/>
    <col min="11" max="11" width="13.5703125" style="122" customWidth="1"/>
    <col min="12" max="16384" width="9.140625" style="122"/>
  </cols>
  <sheetData>
    <row r="1" spans="1:59" ht="15.75">
      <c r="A1" s="198" t="s">
        <v>57</v>
      </c>
      <c r="B1" s="198"/>
      <c r="C1" s="198"/>
      <c r="D1" s="198"/>
      <c r="E1" s="198"/>
      <c r="F1" s="198"/>
      <c r="G1" s="198"/>
      <c r="H1" s="198"/>
      <c r="I1" s="198"/>
    </row>
    <row r="2" spans="1:59" ht="13.5" thickBot="1">
      <c r="B2" s="123"/>
      <c r="C2" s="124"/>
      <c r="D2" s="124"/>
      <c r="E2" s="125"/>
      <c r="F2" s="124"/>
      <c r="G2" s="124"/>
    </row>
    <row r="3" spans="1:59" ht="13.5" thickTop="1">
      <c r="A3" s="188" t="s">
        <v>5</v>
      </c>
      <c r="B3" s="189"/>
      <c r="C3" s="69" t="str">
        <f>CONCATENATE(cislostavby," ",nazevstavby)</f>
        <v xml:space="preserve"> STAVEBNÍ ÚPRAVY CHODNÍKU HODONICE, UL. KRHOVICKÁ</v>
      </c>
      <c r="D3" s="70"/>
      <c r="E3" s="71"/>
      <c r="F3" s="70"/>
      <c r="G3" s="126"/>
      <c r="H3" s="127">
        <f>Rekapitulace!H1</f>
        <v>0</v>
      </c>
      <c r="I3" s="128"/>
    </row>
    <row r="4" spans="1:59" ht="13.5" thickBot="1">
      <c r="A4" s="199" t="s">
        <v>1</v>
      </c>
      <c r="B4" s="191"/>
      <c r="C4" s="75" t="str">
        <f>CONCATENATE(cisloobjektu," ",nazevobjektu)</f>
        <v xml:space="preserve"> </v>
      </c>
      <c r="D4" s="76"/>
      <c r="E4" s="77"/>
      <c r="F4" s="76"/>
      <c r="G4" s="200"/>
      <c r="H4" s="200"/>
      <c r="I4" s="201"/>
    </row>
    <row r="5" spans="1:59" ht="13.5" thickTop="1">
      <c r="A5" s="129"/>
      <c r="B5" s="130"/>
      <c r="C5" s="130"/>
      <c r="D5" s="131"/>
      <c r="E5" s="132"/>
      <c r="F5" s="131"/>
      <c r="G5" s="133"/>
      <c r="H5" s="131"/>
      <c r="I5" s="131"/>
    </row>
    <row r="6" spans="1:59">
      <c r="A6" s="134" t="s">
        <v>58</v>
      </c>
      <c r="B6" s="135" t="s">
        <v>59</v>
      </c>
      <c r="C6" s="135" t="s">
        <v>60</v>
      </c>
      <c r="D6" s="135" t="s">
        <v>61</v>
      </c>
      <c r="E6" s="136" t="s">
        <v>62</v>
      </c>
      <c r="F6" s="135" t="s">
        <v>63</v>
      </c>
      <c r="G6" s="137" t="s">
        <v>64</v>
      </c>
      <c r="H6" s="138" t="s">
        <v>65</v>
      </c>
      <c r="I6" s="138" t="s">
        <v>66</v>
      </c>
      <c r="J6" s="138" t="s">
        <v>67</v>
      </c>
      <c r="K6" s="138" t="s">
        <v>68</v>
      </c>
    </row>
    <row r="7" spans="1:59">
      <c r="A7" s="139" t="s">
        <v>69</v>
      </c>
      <c r="B7" s="140" t="s">
        <v>70</v>
      </c>
      <c r="C7" s="141" t="s">
        <v>71</v>
      </c>
      <c r="D7" s="142"/>
      <c r="E7" s="143"/>
      <c r="F7" s="143"/>
      <c r="G7" s="144"/>
      <c r="H7" s="145"/>
      <c r="I7" s="145"/>
      <c r="J7" s="145"/>
      <c r="K7" s="145"/>
      <c r="Q7" s="146"/>
    </row>
    <row r="8" spans="1:59" ht="25.5">
      <c r="A8" s="147">
        <v>1</v>
      </c>
      <c r="B8" s="148" t="s">
        <v>74</v>
      </c>
      <c r="C8" s="149" t="s">
        <v>178</v>
      </c>
      <c r="D8" s="150" t="s">
        <v>76</v>
      </c>
      <c r="E8" s="151">
        <v>833.31</v>
      </c>
      <c r="F8" s="151"/>
      <c r="G8" s="152">
        <f>E8*F8</f>
        <v>0</v>
      </c>
      <c r="H8" s="153">
        <v>0</v>
      </c>
      <c r="I8" s="153">
        <f>E8*H8</f>
        <v>0</v>
      </c>
      <c r="J8" s="153">
        <v>-0.13800000000000001</v>
      </c>
      <c r="K8" s="153">
        <f>E8*J8</f>
        <v>-114.99678</v>
      </c>
      <c r="Q8" s="146"/>
      <c r="BB8" s="122">
        <v>1</v>
      </c>
      <c r="BC8" s="122">
        <f>IF(BB8=1,G8,0)</f>
        <v>0</v>
      </c>
      <c r="BD8" s="122">
        <f>IF(BB8=2,G8,0)</f>
        <v>0</v>
      </c>
      <c r="BE8" s="122">
        <f>IF(BB8=3,G8,0)</f>
        <v>0</v>
      </c>
      <c r="BF8" s="122">
        <f>IF(BB8=4,G8,0)</f>
        <v>0</v>
      </c>
      <c r="BG8" s="122">
        <f>IF(BB8=5,G8,0)</f>
        <v>0</v>
      </c>
    </row>
    <row r="9" spans="1:59">
      <c r="A9" s="154"/>
      <c r="B9" s="155"/>
      <c r="C9" s="196" t="s">
        <v>77</v>
      </c>
      <c r="D9" s="197"/>
      <c r="E9" s="156">
        <v>338.44</v>
      </c>
      <c r="F9" s="157"/>
      <c r="G9" s="158"/>
      <c r="H9" s="159"/>
      <c r="I9" s="159"/>
      <c r="J9" s="159"/>
      <c r="K9" s="159"/>
      <c r="O9" s="160"/>
      <c r="Q9" s="146"/>
    </row>
    <row r="10" spans="1:59">
      <c r="A10" s="154"/>
      <c r="B10" s="155"/>
      <c r="C10" s="196" t="s">
        <v>78</v>
      </c>
      <c r="D10" s="197"/>
      <c r="E10" s="156">
        <v>383.25</v>
      </c>
      <c r="F10" s="157"/>
      <c r="G10" s="158"/>
      <c r="H10" s="159"/>
      <c r="I10" s="159"/>
      <c r="J10" s="159"/>
      <c r="K10" s="159"/>
      <c r="O10" s="160"/>
      <c r="Q10" s="146"/>
    </row>
    <row r="11" spans="1:59">
      <c r="A11" s="154"/>
      <c r="B11" s="155"/>
      <c r="C11" s="196" t="s">
        <v>79</v>
      </c>
      <c r="D11" s="197"/>
      <c r="E11" s="156">
        <v>111.62</v>
      </c>
      <c r="F11" s="157"/>
      <c r="G11" s="158"/>
      <c r="H11" s="159"/>
      <c r="I11" s="159"/>
      <c r="J11" s="159"/>
      <c r="K11" s="159"/>
      <c r="O11" s="160"/>
      <c r="Q11" s="146"/>
    </row>
    <row r="12" spans="1:59">
      <c r="A12" s="147">
        <v>2</v>
      </c>
      <c r="B12" s="148" t="s">
        <v>80</v>
      </c>
      <c r="C12" s="149" t="s">
        <v>81</v>
      </c>
      <c r="D12" s="150" t="s">
        <v>82</v>
      </c>
      <c r="E12" s="151">
        <v>746.52</v>
      </c>
      <c r="F12" s="151"/>
      <c r="G12" s="152">
        <f>E12*F12</f>
        <v>0</v>
      </c>
      <c r="H12" s="153">
        <v>0</v>
      </c>
      <c r="I12" s="153">
        <f>E12*H12</f>
        <v>0</v>
      </c>
      <c r="J12" s="153">
        <v>-0.14499999999999999</v>
      </c>
      <c r="K12" s="153">
        <f>E12*J12</f>
        <v>-108.24539999999999</v>
      </c>
      <c r="Q12" s="146"/>
      <c r="BB12" s="122">
        <v>1</v>
      </c>
      <c r="BC12" s="122">
        <f>IF(BB12=1,G12,0)</f>
        <v>0</v>
      </c>
      <c r="BD12" s="122">
        <f>IF(BB12=2,G12,0)</f>
        <v>0</v>
      </c>
      <c r="BE12" s="122">
        <f>IF(BB12=3,G12,0)</f>
        <v>0</v>
      </c>
      <c r="BF12" s="122">
        <f>IF(BB12=4,G12,0)</f>
        <v>0</v>
      </c>
      <c r="BG12" s="122">
        <f>IF(BB12=5,G12,0)</f>
        <v>0</v>
      </c>
    </row>
    <row r="13" spans="1:59">
      <c r="A13" s="154"/>
      <c r="B13" s="155"/>
      <c r="C13" s="196" t="s">
        <v>83</v>
      </c>
      <c r="D13" s="197"/>
      <c r="E13" s="156">
        <v>207.7</v>
      </c>
      <c r="F13" s="157"/>
      <c r="G13" s="158"/>
      <c r="H13" s="159"/>
      <c r="I13" s="159"/>
      <c r="J13" s="159"/>
      <c r="K13" s="159"/>
      <c r="O13" s="160"/>
      <c r="Q13" s="146"/>
    </row>
    <row r="14" spans="1:59">
      <c r="A14" s="154"/>
      <c r="B14" s="155"/>
      <c r="C14" s="196" t="s">
        <v>84</v>
      </c>
      <c r="D14" s="197"/>
      <c r="E14" s="156">
        <v>538.82000000000005</v>
      </c>
      <c r="F14" s="157"/>
      <c r="G14" s="158"/>
      <c r="H14" s="159"/>
      <c r="I14" s="159"/>
      <c r="J14" s="159"/>
      <c r="K14" s="159"/>
      <c r="O14" s="160"/>
      <c r="Q14" s="146"/>
    </row>
    <row r="15" spans="1:59">
      <c r="A15" s="147">
        <v>3</v>
      </c>
      <c r="B15" s="148" t="s">
        <v>85</v>
      </c>
      <c r="C15" s="149" t="s">
        <v>86</v>
      </c>
      <c r="D15" s="150" t="s">
        <v>87</v>
      </c>
      <c r="E15" s="151">
        <v>233.37</v>
      </c>
      <c r="F15" s="151"/>
      <c r="G15" s="152">
        <f>E15*F15</f>
        <v>0</v>
      </c>
      <c r="H15" s="153">
        <v>0</v>
      </c>
      <c r="I15" s="153">
        <f>E15*H15</f>
        <v>0</v>
      </c>
      <c r="J15" s="153">
        <v>0</v>
      </c>
      <c r="K15" s="153">
        <f>E15*J15</f>
        <v>0</v>
      </c>
      <c r="Q15" s="146"/>
      <c r="BB15" s="122">
        <v>1</v>
      </c>
      <c r="BC15" s="122">
        <f>IF(BB15=1,G15,0)</f>
        <v>0</v>
      </c>
      <c r="BD15" s="122">
        <f>IF(BB15=2,G15,0)</f>
        <v>0</v>
      </c>
      <c r="BE15" s="122">
        <f>IF(BB15=3,G15,0)</f>
        <v>0</v>
      </c>
      <c r="BF15" s="122">
        <f>IF(BB15=4,G15,0)</f>
        <v>0</v>
      </c>
      <c r="BG15" s="122">
        <f>IF(BB15=5,G15,0)</f>
        <v>0</v>
      </c>
    </row>
    <row r="16" spans="1:59">
      <c r="A16" s="154"/>
      <c r="B16" s="155"/>
      <c r="C16" s="196" t="s">
        <v>88</v>
      </c>
      <c r="D16" s="197"/>
      <c r="E16" s="156">
        <v>56.57</v>
      </c>
      <c r="F16" s="157"/>
      <c r="G16" s="158"/>
      <c r="H16" s="159"/>
      <c r="I16" s="159"/>
      <c r="J16" s="159"/>
      <c r="K16" s="159"/>
      <c r="O16" s="160"/>
      <c r="Q16" s="146"/>
    </row>
    <row r="17" spans="1:59">
      <c r="A17" s="154"/>
      <c r="B17" s="155"/>
      <c r="C17" s="196" t="s">
        <v>89</v>
      </c>
      <c r="D17" s="197"/>
      <c r="E17" s="156">
        <v>67.81</v>
      </c>
      <c r="F17" s="157"/>
      <c r="G17" s="158"/>
      <c r="H17" s="159"/>
      <c r="I17" s="159"/>
      <c r="J17" s="159"/>
      <c r="K17" s="159"/>
      <c r="O17" s="160"/>
      <c r="Q17" s="146"/>
    </row>
    <row r="18" spans="1:59">
      <c r="A18" s="154"/>
      <c r="B18" s="155"/>
      <c r="C18" s="196" t="s">
        <v>90</v>
      </c>
      <c r="D18" s="197"/>
      <c r="E18" s="156">
        <v>-33.340000000000003</v>
      </c>
      <c r="F18" s="157"/>
      <c r="G18" s="158"/>
      <c r="H18" s="159"/>
      <c r="I18" s="159"/>
      <c r="J18" s="159"/>
      <c r="K18" s="159"/>
      <c r="O18" s="160"/>
      <c r="Q18" s="146"/>
    </row>
    <row r="19" spans="1:59">
      <c r="A19" s="154"/>
      <c r="B19" s="155"/>
      <c r="C19" s="196" t="s">
        <v>91</v>
      </c>
      <c r="D19" s="197"/>
      <c r="E19" s="156">
        <v>60.66</v>
      </c>
      <c r="F19" s="157"/>
      <c r="G19" s="158"/>
      <c r="H19" s="159"/>
      <c r="I19" s="159"/>
      <c r="J19" s="159"/>
      <c r="K19" s="159"/>
      <c r="O19" s="160"/>
      <c r="Q19" s="146"/>
    </row>
    <row r="20" spans="1:59">
      <c r="A20" s="154"/>
      <c r="B20" s="155"/>
      <c r="C20" s="196" t="s">
        <v>92</v>
      </c>
      <c r="D20" s="197"/>
      <c r="E20" s="156">
        <v>81.67</v>
      </c>
      <c r="F20" s="157"/>
      <c r="G20" s="158"/>
      <c r="H20" s="159"/>
      <c r="I20" s="159"/>
      <c r="J20" s="159"/>
      <c r="K20" s="159"/>
      <c r="O20" s="160"/>
      <c r="Q20" s="146"/>
    </row>
    <row r="21" spans="1:59">
      <c r="A21" s="147">
        <v>4</v>
      </c>
      <c r="B21" s="148" t="s">
        <v>93</v>
      </c>
      <c r="C21" s="149" t="s">
        <v>94</v>
      </c>
      <c r="D21" s="150" t="s">
        <v>87</v>
      </c>
      <c r="E21" s="151">
        <v>233.37</v>
      </c>
      <c r="F21" s="151"/>
      <c r="G21" s="152">
        <f t="shared" ref="G21:G26" si="0">E21*F21</f>
        <v>0</v>
      </c>
      <c r="H21" s="153">
        <v>0</v>
      </c>
      <c r="I21" s="153">
        <f t="shared" ref="I21:I26" si="1">E21*H21</f>
        <v>0</v>
      </c>
      <c r="J21" s="153">
        <v>0</v>
      </c>
      <c r="K21" s="153">
        <f t="shared" ref="K21:K26" si="2">E21*J21</f>
        <v>0</v>
      </c>
      <c r="Q21" s="146"/>
      <c r="BB21" s="122">
        <v>1</v>
      </c>
      <c r="BC21" s="122">
        <f t="shared" ref="BC21:BC26" si="3">IF(BB21=1,G21,0)</f>
        <v>0</v>
      </c>
      <c r="BD21" s="122">
        <f t="shared" ref="BD21:BD26" si="4">IF(BB21=2,G21,0)</f>
        <v>0</v>
      </c>
      <c r="BE21" s="122">
        <f t="shared" ref="BE21:BE26" si="5">IF(BB21=3,G21,0)</f>
        <v>0</v>
      </c>
      <c r="BF21" s="122">
        <f t="shared" ref="BF21:BF26" si="6">IF(BB21=4,G21,0)</f>
        <v>0</v>
      </c>
      <c r="BG21" s="122">
        <f t="shared" ref="BG21:BG26" si="7">IF(BB21=5,G21,0)</f>
        <v>0</v>
      </c>
    </row>
    <row r="22" spans="1:59">
      <c r="A22" s="147">
        <v>5</v>
      </c>
      <c r="B22" s="148" t="s">
        <v>95</v>
      </c>
      <c r="C22" s="149" t="s">
        <v>96</v>
      </c>
      <c r="D22" s="150" t="s">
        <v>87</v>
      </c>
      <c r="E22" s="151">
        <v>233.37</v>
      </c>
      <c r="F22" s="151"/>
      <c r="G22" s="152">
        <f t="shared" si="0"/>
        <v>0</v>
      </c>
      <c r="H22" s="153">
        <v>0</v>
      </c>
      <c r="I22" s="153">
        <f t="shared" si="1"/>
        <v>0</v>
      </c>
      <c r="J22" s="153">
        <v>0</v>
      </c>
      <c r="K22" s="153">
        <f t="shared" si="2"/>
        <v>0</v>
      </c>
      <c r="Q22" s="146"/>
      <c r="BB22" s="122">
        <v>1</v>
      </c>
      <c r="BC22" s="122">
        <f t="shared" si="3"/>
        <v>0</v>
      </c>
      <c r="BD22" s="122">
        <f t="shared" si="4"/>
        <v>0</v>
      </c>
      <c r="BE22" s="122">
        <f t="shared" si="5"/>
        <v>0</v>
      </c>
      <c r="BF22" s="122">
        <f t="shared" si="6"/>
        <v>0</v>
      </c>
      <c r="BG22" s="122">
        <f t="shared" si="7"/>
        <v>0</v>
      </c>
    </row>
    <row r="23" spans="1:59">
      <c r="A23" s="147">
        <v>6</v>
      </c>
      <c r="B23" s="148" t="s">
        <v>97</v>
      </c>
      <c r="C23" s="149" t="s">
        <v>98</v>
      </c>
      <c r="D23" s="150" t="s">
        <v>87</v>
      </c>
      <c r="E23" s="151">
        <v>233.37</v>
      </c>
      <c r="F23" s="151"/>
      <c r="G23" s="152">
        <f t="shared" si="0"/>
        <v>0</v>
      </c>
      <c r="H23" s="153">
        <v>0</v>
      </c>
      <c r="I23" s="153">
        <f t="shared" si="1"/>
        <v>0</v>
      </c>
      <c r="J23" s="153">
        <v>0</v>
      </c>
      <c r="K23" s="153">
        <f t="shared" si="2"/>
        <v>0</v>
      </c>
      <c r="Q23" s="146"/>
      <c r="BB23" s="122">
        <v>1</v>
      </c>
      <c r="BC23" s="122">
        <f t="shared" si="3"/>
        <v>0</v>
      </c>
      <c r="BD23" s="122">
        <f t="shared" si="4"/>
        <v>0</v>
      </c>
      <c r="BE23" s="122">
        <f t="shared" si="5"/>
        <v>0</v>
      </c>
      <c r="BF23" s="122">
        <f t="shared" si="6"/>
        <v>0</v>
      </c>
      <c r="BG23" s="122">
        <f t="shared" si="7"/>
        <v>0</v>
      </c>
    </row>
    <row r="24" spans="1:59">
      <c r="A24" s="147">
        <v>7</v>
      </c>
      <c r="B24" s="148" t="s">
        <v>99</v>
      </c>
      <c r="C24" s="149" t="s">
        <v>100</v>
      </c>
      <c r="D24" s="150" t="s">
        <v>87</v>
      </c>
      <c r="E24" s="151">
        <v>233.37</v>
      </c>
      <c r="F24" s="151"/>
      <c r="G24" s="152">
        <f t="shared" si="0"/>
        <v>0</v>
      </c>
      <c r="H24" s="153">
        <v>0</v>
      </c>
      <c r="I24" s="153">
        <f t="shared" si="1"/>
        <v>0</v>
      </c>
      <c r="J24" s="153">
        <v>0</v>
      </c>
      <c r="K24" s="153">
        <f t="shared" si="2"/>
        <v>0</v>
      </c>
      <c r="Q24" s="146"/>
      <c r="BB24" s="122">
        <v>1</v>
      </c>
      <c r="BC24" s="122">
        <f t="shared" si="3"/>
        <v>0</v>
      </c>
      <c r="BD24" s="122">
        <f t="shared" si="4"/>
        <v>0</v>
      </c>
      <c r="BE24" s="122">
        <f t="shared" si="5"/>
        <v>0</v>
      </c>
      <c r="BF24" s="122">
        <f t="shared" si="6"/>
        <v>0</v>
      </c>
      <c r="BG24" s="122">
        <f t="shared" si="7"/>
        <v>0</v>
      </c>
    </row>
    <row r="25" spans="1:59">
      <c r="A25" s="147">
        <v>8</v>
      </c>
      <c r="B25" s="148" t="s">
        <v>101</v>
      </c>
      <c r="C25" s="149" t="s">
        <v>102</v>
      </c>
      <c r="D25" s="150" t="s">
        <v>76</v>
      </c>
      <c r="E25" s="151">
        <v>1042.8</v>
      </c>
      <c r="F25" s="151"/>
      <c r="G25" s="152">
        <f t="shared" si="0"/>
        <v>0</v>
      </c>
      <c r="H25" s="153">
        <v>0</v>
      </c>
      <c r="I25" s="153">
        <f t="shared" si="1"/>
        <v>0</v>
      </c>
      <c r="J25" s="153">
        <v>0</v>
      </c>
      <c r="K25" s="153">
        <f t="shared" si="2"/>
        <v>0</v>
      </c>
      <c r="Q25" s="146"/>
      <c r="BB25" s="122">
        <v>1</v>
      </c>
      <c r="BC25" s="122">
        <f t="shared" si="3"/>
        <v>0</v>
      </c>
      <c r="BD25" s="122">
        <f t="shared" si="4"/>
        <v>0</v>
      </c>
      <c r="BE25" s="122">
        <f t="shared" si="5"/>
        <v>0</v>
      </c>
      <c r="BF25" s="122">
        <f t="shared" si="6"/>
        <v>0</v>
      </c>
      <c r="BG25" s="122">
        <f t="shared" si="7"/>
        <v>0</v>
      </c>
    </row>
    <row r="26" spans="1:59">
      <c r="A26" s="147">
        <v>9</v>
      </c>
      <c r="B26" s="148" t="s">
        <v>74</v>
      </c>
      <c r="C26" s="149" t="s">
        <v>75</v>
      </c>
      <c r="D26" s="150" t="s">
        <v>76</v>
      </c>
      <c r="E26" s="151">
        <v>60</v>
      </c>
      <c r="F26" s="151"/>
      <c r="G26" s="152">
        <f t="shared" si="0"/>
        <v>0</v>
      </c>
      <c r="H26" s="153">
        <v>0</v>
      </c>
      <c r="I26" s="153">
        <f t="shared" si="1"/>
        <v>0</v>
      </c>
      <c r="J26" s="153">
        <v>-0.13800000000000001</v>
      </c>
      <c r="K26" s="153">
        <f t="shared" si="2"/>
        <v>-8.2800000000000011</v>
      </c>
      <c r="Q26" s="146"/>
      <c r="BB26" s="122">
        <v>1</v>
      </c>
      <c r="BC26" s="122">
        <f t="shared" si="3"/>
        <v>0</v>
      </c>
      <c r="BD26" s="122">
        <f t="shared" si="4"/>
        <v>0</v>
      </c>
      <c r="BE26" s="122">
        <f t="shared" si="5"/>
        <v>0</v>
      </c>
      <c r="BF26" s="122">
        <f t="shared" si="6"/>
        <v>0</v>
      </c>
      <c r="BG26" s="122">
        <f t="shared" si="7"/>
        <v>0</v>
      </c>
    </row>
    <row r="27" spans="1:59">
      <c r="A27" s="154"/>
      <c r="B27" s="155"/>
      <c r="C27" s="196" t="s">
        <v>103</v>
      </c>
      <c r="D27" s="197"/>
      <c r="E27" s="156">
        <v>60</v>
      </c>
      <c r="F27" s="157"/>
      <c r="G27" s="158"/>
      <c r="H27" s="159"/>
      <c r="I27" s="159"/>
      <c r="J27" s="159"/>
      <c r="K27" s="159"/>
      <c r="O27" s="160"/>
      <c r="Q27" s="146"/>
    </row>
    <row r="28" spans="1:59">
      <c r="A28" s="147">
        <v>10</v>
      </c>
      <c r="B28" s="148" t="s">
        <v>104</v>
      </c>
      <c r="C28" s="149" t="s">
        <v>105</v>
      </c>
      <c r="D28" s="150" t="s">
        <v>82</v>
      </c>
      <c r="E28" s="151">
        <v>20.5</v>
      </c>
      <c r="F28" s="151"/>
      <c r="G28" s="152">
        <f>E28*F28</f>
        <v>0</v>
      </c>
      <c r="H28" s="153">
        <v>0</v>
      </c>
      <c r="I28" s="153">
        <f>E28*H28</f>
        <v>0</v>
      </c>
      <c r="J28" s="153">
        <v>-0.23</v>
      </c>
      <c r="K28" s="153">
        <f>E28*J28</f>
        <v>-4.7149999999999999</v>
      </c>
      <c r="Q28" s="146"/>
      <c r="BB28" s="122">
        <v>1</v>
      </c>
      <c r="BC28" s="122">
        <f>IF(BB28=1,G28,0)</f>
        <v>0</v>
      </c>
      <c r="BD28" s="122">
        <f>IF(BB28=2,G28,0)</f>
        <v>0</v>
      </c>
      <c r="BE28" s="122">
        <f>IF(BB28=3,G28,0)</f>
        <v>0</v>
      </c>
      <c r="BF28" s="122">
        <f>IF(BB28=4,G28,0)</f>
        <v>0</v>
      </c>
      <c r="BG28" s="122">
        <f>IF(BB28=5,G28,0)</f>
        <v>0</v>
      </c>
    </row>
    <row r="29" spans="1:59" ht="25.5">
      <c r="A29" s="147">
        <v>11</v>
      </c>
      <c r="B29" s="148" t="s">
        <v>106</v>
      </c>
      <c r="C29" s="149" t="s">
        <v>107</v>
      </c>
      <c r="D29" s="150" t="s">
        <v>76</v>
      </c>
      <c r="E29" s="151">
        <v>500</v>
      </c>
      <c r="F29" s="151"/>
      <c r="G29" s="152">
        <f>E29*F29</f>
        <v>0</v>
      </c>
      <c r="H29" s="153">
        <v>3.0000000000000001E-5</v>
      </c>
      <c r="I29" s="153">
        <f>E29*H29</f>
        <v>1.5000000000000001E-2</v>
      </c>
      <c r="J29" s="153">
        <v>0</v>
      </c>
      <c r="K29" s="153">
        <f>E29*J29</f>
        <v>0</v>
      </c>
      <c r="Q29" s="146"/>
      <c r="BB29" s="122">
        <v>1</v>
      </c>
      <c r="BC29" s="122">
        <f>IF(BB29=1,G29,0)</f>
        <v>0</v>
      </c>
      <c r="BD29" s="122">
        <f>IF(BB29=2,G29,0)</f>
        <v>0</v>
      </c>
      <c r="BE29" s="122">
        <f>IF(BB29=3,G29,0)</f>
        <v>0</v>
      </c>
      <c r="BF29" s="122">
        <f>IF(BB29=4,G29,0)</f>
        <v>0</v>
      </c>
      <c r="BG29" s="122">
        <f>IF(BB29=5,G29,0)</f>
        <v>0</v>
      </c>
    </row>
    <row r="30" spans="1:59">
      <c r="A30" s="161"/>
      <c r="B30" s="162" t="s">
        <v>72</v>
      </c>
      <c r="C30" s="163" t="str">
        <f>CONCATENATE(B7," ",C7)</f>
        <v>1 Zemní práce</v>
      </c>
      <c r="D30" s="161"/>
      <c r="E30" s="164"/>
      <c r="F30" s="164"/>
      <c r="G30" s="165">
        <f>SUM(G7:G29)</f>
        <v>0</v>
      </c>
      <c r="H30" s="166"/>
      <c r="I30" s="167">
        <f>SUM(I7:I29)</f>
        <v>1.5000000000000001E-2</v>
      </c>
      <c r="J30" s="166"/>
      <c r="K30" s="167">
        <f>SUM(K7:K29)</f>
        <v>-236.23718</v>
      </c>
      <c r="Q30" s="146"/>
      <c r="BC30" s="168">
        <f>SUM(BC7:BC29)</f>
        <v>0</v>
      </c>
      <c r="BD30" s="168">
        <f>SUM(BD7:BD29)</f>
        <v>0</v>
      </c>
      <c r="BE30" s="168">
        <f>SUM(BE7:BE29)</f>
        <v>0</v>
      </c>
      <c r="BF30" s="168">
        <f>SUM(BF7:BF29)</f>
        <v>0</v>
      </c>
      <c r="BG30" s="168">
        <f>SUM(BG7:BG29)</f>
        <v>0</v>
      </c>
    </row>
    <row r="31" spans="1:59">
      <c r="A31" s="139" t="s">
        <v>69</v>
      </c>
      <c r="B31" s="140" t="s">
        <v>108</v>
      </c>
      <c r="C31" s="141" t="s">
        <v>109</v>
      </c>
      <c r="D31" s="142"/>
      <c r="E31" s="143"/>
      <c r="F31" s="143"/>
      <c r="G31" s="144"/>
      <c r="H31" s="145"/>
      <c r="I31" s="145"/>
      <c r="J31" s="145"/>
      <c r="K31" s="145"/>
      <c r="Q31" s="146"/>
    </row>
    <row r="32" spans="1:59">
      <c r="A32" s="147">
        <v>12</v>
      </c>
      <c r="B32" s="148" t="s">
        <v>110</v>
      </c>
      <c r="C32" s="149" t="s">
        <v>111</v>
      </c>
      <c r="D32" s="150" t="s">
        <v>76</v>
      </c>
      <c r="E32" s="151">
        <v>518.26</v>
      </c>
      <c r="F32" s="151"/>
      <c r="G32" s="152">
        <f>E32*F32</f>
        <v>0</v>
      </c>
      <c r="H32" s="153">
        <v>5.5449999999999999E-2</v>
      </c>
      <c r="I32" s="153">
        <f>E32*H32</f>
        <v>28.737517</v>
      </c>
      <c r="J32" s="153">
        <v>0</v>
      </c>
      <c r="K32" s="153">
        <f>E32*J32</f>
        <v>0</v>
      </c>
      <c r="Q32" s="146"/>
      <c r="BB32" s="122">
        <v>1</v>
      </c>
      <c r="BC32" s="122">
        <f>IF(BB32=1,G32,0)</f>
        <v>0</v>
      </c>
      <c r="BD32" s="122">
        <f>IF(BB32=2,G32,0)</f>
        <v>0</v>
      </c>
      <c r="BE32" s="122">
        <f>IF(BB32=3,G32,0)</f>
        <v>0</v>
      </c>
      <c r="BF32" s="122">
        <f>IF(BB32=4,G32,0)</f>
        <v>0</v>
      </c>
      <c r="BG32" s="122">
        <f>IF(BB32=5,G32,0)</f>
        <v>0</v>
      </c>
    </row>
    <row r="33" spans="1:59">
      <c r="A33" s="154"/>
      <c r="B33" s="155"/>
      <c r="C33" s="196" t="s">
        <v>112</v>
      </c>
      <c r="D33" s="197"/>
      <c r="E33" s="156">
        <v>235.7</v>
      </c>
      <c r="F33" s="157"/>
      <c r="G33" s="158"/>
      <c r="H33" s="159"/>
      <c r="I33" s="159"/>
      <c r="J33" s="159"/>
      <c r="K33" s="159"/>
      <c r="O33" s="160"/>
      <c r="Q33" s="146"/>
    </row>
    <row r="34" spans="1:59">
      <c r="A34" s="154"/>
      <c r="B34" s="155"/>
      <c r="C34" s="196" t="s">
        <v>113</v>
      </c>
      <c r="D34" s="197"/>
      <c r="E34" s="156">
        <v>282.56</v>
      </c>
      <c r="F34" s="157"/>
      <c r="G34" s="158"/>
      <c r="H34" s="159"/>
      <c r="I34" s="159"/>
      <c r="J34" s="159"/>
      <c r="K34" s="159"/>
      <c r="O34" s="160"/>
      <c r="Q34" s="146"/>
    </row>
    <row r="35" spans="1:59">
      <c r="A35" s="147">
        <v>13</v>
      </c>
      <c r="B35" s="148" t="s">
        <v>114</v>
      </c>
      <c r="C35" s="149" t="s">
        <v>115</v>
      </c>
      <c r="D35" s="150" t="s">
        <v>76</v>
      </c>
      <c r="E35" s="151">
        <v>518.26</v>
      </c>
      <c r="F35" s="151"/>
      <c r="G35" s="152">
        <f>E35*F35</f>
        <v>0</v>
      </c>
      <c r="H35" s="153">
        <v>0.13100000000000001</v>
      </c>
      <c r="I35" s="153">
        <f>E35*H35</f>
        <v>67.892060000000001</v>
      </c>
      <c r="J35" s="153">
        <v>0</v>
      </c>
      <c r="K35" s="153">
        <f>E35*J35</f>
        <v>0</v>
      </c>
      <c r="Q35" s="146"/>
      <c r="BB35" s="122">
        <v>1</v>
      </c>
      <c r="BC35" s="122">
        <f>IF(BB35=1,G35,0)</f>
        <v>0</v>
      </c>
      <c r="BD35" s="122">
        <f>IF(BB35=2,G35,0)</f>
        <v>0</v>
      </c>
      <c r="BE35" s="122">
        <f>IF(BB35=3,G35,0)</f>
        <v>0</v>
      </c>
      <c r="BF35" s="122">
        <f>IF(BB35=4,G35,0)</f>
        <v>0</v>
      </c>
      <c r="BG35" s="122">
        <f>IF(BB35=5,G35,0)</f>
        <v>0</v>
      </c>
    </row>
    <row r="36" spans="1:59">
      <c r="A36" s="147">
        <v>14</v>
      </c>
      <c r="B36" s="148" t="s">
        <v>116</v>
      </c>
      <c r="C36" s="149" t="s">
        <v>117</v>
      </c>
      <c r="D36" s="150" t="s">
        <v>76</v>
      </c>
      <c r="E36" s="151">
        <v>444.78</v>
      </c>
      <c r="F36" s="151"/>
      <c r="G36" s="152">
        <f>E36*F36</f>
        <v>0</v>
      </c>
      <c r="H36" s="153">
        <v>7.3899999999999993E-2</v>
      </c>
      <c r="I36" s="153">
        <f>E36*H36</f>
        <v>32.869241999999993</v>
      </c>
      <c r="J36" s="153">
        <v>0</v>
      </c>
      <c r="K36" s="153">
        <f>E36*J36</f>
        <v>0</v>
      </c>
      <c r="Q36" s="146"/>
      <c r="BB36" s="122">
        <v>1</v>
      </c>
      <c r="BC36" s="122">
        <f>IF(BB36=1,G36,0)</f>
        <v>0</v>
      </c>
      <c r="BD36" s="122">
        <f>IF(BB36=2,G36,0)</f>
        <v>0</v>
      </c>
      <c r="BE36" s="122">
        <f>IF(BB36=3,G36,0)</f>
        <v>0</v>
      </c>
      <c r="BF36" s="122">
        <f>IF(BB36=4,G36,0)</f>
        <v>0</v>
      </c>
      <c r="BG36" s="122">
        <f>IF(BB36=5,G36,0)</f>
        <v>0</v>
      </c>
    </row>
    <row r="37" spans="1:59">
      <c r="A37" s="154"/>
      <c r="B37" s="155"/>
      <c r="C37" s="196" t="s">
        <v>118</v>
      </c>
      <c r="D37" s="197"/>
      <c r="E37" s="156">
        <v>189.57</v>
      </c>
      <c r="F37" s="157"/>
      <c r="G37" s="158"/>
      <c r="H37" s="159"/>
      <c r="I37" s="159"/>
      <c r="J37" s="159"/>
      <c r="K37" s="159"/>
      <c r="O37" s="160"/>
      <c r="Q37" s="146"/>
    </row>
    <row r="38" spans="1:59">
      <c r="A38" s="154"/>
      <c r="B38" s="155"/>
      <c r="C38" s="196" t="s">
        <v>119</v>
      </c>
      <c r="D38" s="197"/>
      <c r="E38" s="156">
        <v>239.13</v>
      </c>
      <c r="F38" s="157"/>
      <c r="G38" s="158"/>
      <c r="H38" s="159"/>
      <c r="I38" s="159"/>
      <c r="J38" s="159"/>
      <c r="K38" s="159"/>
      <c r="O38" s="160"/>
      <c r="Q38" s="146"/>
    </row>
    <row r="39" spans="1:59">
      <c r="A39" s="154"/>
      <c r="B39" s="155"/>
      <c r="C39" s="196" t="s">
        <v>120</v>
      </c>
      <c r="D39" s="197"/>
      <c r="E39" s="156">
        <v>16.079999999999998</v>
      </c>
      <c r="F39" s="157"/>
      <c r="G39" s="158"/>
      <c r="H39" s="159"/>
      <c r="I39" s="159"/>
      <c r="J39" s="159"/>
      <c r="K39" s="159"/>
      <c r="O39" s="160"/>
      <c r="Q39" s="146"/>
    </row>
    <row r="40" spans="1:59">
      <c r="A40" s="147">
        <v>15</v>
      </c>
      <c r="B40" s="148" t="s">
        <v>121</v>
      </c>
      <c r="C40" s="149" t="s">
        <v>122</v>
      </c>
      <c r="D40" s="150" t="s">
        <v>76</v>
      </c>
      <c r="E40" s="151">
        <v>16.079999999999998</v>
      </c>
      <c r="F40" s="151"/>
      <c r="G40" s="152">
        <f>E40*F40</f>
        <v>0</v>
      </c>
      <c r="H40" s="153">
        <v>0.17599999999999999</v>
      </c>
      <c r="I40" s="153">
        <f>E40*H40</f>
        <v>2.8300799999999997</v>
      </c>
      <c r="J40" s="153">
        <v>0</v>
      </c>
      <c r="K40" s="153">
        <f>E40*J40</f>
        <v>0</v>
      </c>
      <c r="Q40" s="146"/>
      <c r="BB40" s="122">
        <v>1</v>
      </c>
      <c r="BC40" s="122">
        <f>IF(BB40=1,G40,0)</f>
        <v>0</v>
      </c>
      <c r="BD40" s="122">
        <f>IF(BB40=2,G40,0)</f>
        <v>0</v>
      </c>
      <c r="BE40" s="122">
        <f>IF(BB40=3,G40,0)</f>
        <v>0</v>
      </c>
      <c r="BF40" s="122">
        <f>IF(BB40=4,G40,0)</f>
        <v>0</v>
      </c>
      <c r="BG40" s="122">
        <f>IF(BB40=5,G40,0)</f>
        <v>0</v>
      </c>
    </row>
    <row r="41" spans="1:59" ht="25.5">
      <c r="A41" s="147">
        <v>16</v>
      </c>
      <c r="B41" s="148" t="s">
        <v>123</v>
      </c>
      <c r="C41" s="149" t="s">
        <v>124</v>
      </c>
      <c r="D41" s="150" t="s">
        <v>82</v>
      </c>
      <c r="E41" s="151">
        <v>20.5</v>
      </c>
      <c r="F41" s="151"/>
      <c r="G41" s="152">
        <f>E41*F41</f>
        <v>0</v>
      </c>
      <c r="H41" s="153">
        <v>0.12866</v>
      </c>
      <c r="I41" s="153">
        <f>E41*H41</f>
        <v>2.6375299999999999</v>
      </c>
      <c r="J41" s="153">
        <v>0</v>
      </c>
      <c r="K41" s="153">
        <f>E41*J41</f>
        <v>0</v>
      </c>
      <c r="Q41" s="146"/>
      <c r="BB41" s="122">
        <v>1</v>
      </c>
      <c r="BC41" s="122">
        <f>IF(BB41=1,G41,0)</f>
        <v>0</v>
      </c>
      <c r="BD41" s="122">
        <f>IF(BB41=2,G41,0)</f>
        <v>0</v>
      </c>
      <c r="BE41" s="122">
        <f>IF(BB41=3,G41,0)</f>
        <v>0</v>
      </c>
      <c r="BF41" s="122">
        <f>IF(BB41=4,G41,0)</f>
        <v>0</v>
      </c>
      <c r="BG41" s="122">
        <f>IF(BB41=5,G41,0)</f>
        <v>0</v>
      </c>
    </row>
    <row r="42" spans="1:59">
      <c r="A42" s="147">
        <v>17</v>
      </c>
      <c r="B42" s="148" t="s">
        <v>125</v>
      </c>
      <c r="C42" s="149" t="s">
        <v>126</v>
      </c>
      <c r="D42" s="150" t="s">
        <v>76</v>
      </c>
      <c r="E42" s="151">
        <v>428.7</v>
      </c>
      <c r="F42" s="151"/>
      <c r="G42" s="152">
        <f>E42*F42</f>
        <v>0</v>
      </c>
      <c r="H42" s="153">
        <v>0.17599999999999999</v>
      </c>
      <c r="I42" s="153">
        <f>E42*H42</f>
        <v>75.4512</v>
      </c>
      <c r="J42" s="153">
        <v>0</v>
      </c>
      <c r="K42" s="153">
        <f>E42*J42</f>
        <v>0</v>
      </c>
      <c r="Q42" s="146"/>
      <c r="BB42" s="122">
        <v>1</v>
      </c>
      <c r="BC42" s="122">
        <f>IF(BB42=1,G42,0)</f>
        <v>0</v>
      </c>
      <c r="BD42" s="122">
        <f>IF(BB42=2,G42,0)</f>
        <v>0</v>
      </c>
      <c r="BE42" s="122">
        <f>IF(BB42=3,G42,0)</f>
        <v>0</v>
      </c>
      <c r="BF42" s="122">
        <f>IF(BB42=4,G42,0)</f>
        <v>0</v>
      </c>
      <c r="BG42" s="122">
        <f>IF(BB42=5,G42,0)</f>
        <v>0</v>
      </c>
    </row>
    <row r="43" spans="1:59">
      <c r="A43" s="154"/>
      <c r="B43" s="155"/>
      <c r="C43" s="196" t="s">
        <v>179</v>
      </c>
      <c r="D43" s="197"/>
      <c r="E43" s="156">
        <v>428.7</v>
      </c>
      <c r="F43" s="157"/>
      <c r="G43" s="158"/>
      <c r="H43" s="159"/>
      <c r="I43" s="159"/>
      <c r="J43" s="159"/>
      <c r="K43" s="159"/>
      <c r="O43" s="160"/>
      <c r="Q43" s="146"/>
    </row>
    <row r="44" spans="1:59">
      <c r="A44" s="147">
        <v>18</v>
      </c>
      <c r="B44" s="148" t="s">
        <v>127</v>
      </c>
      <c r="C44" s="149" t="s">
        <v>128</v>
      </c>
      <c r="D44" s="150" t="s">
        <v>76</v>
      </c>
      <c r="E44" s="151">
        <v>60</v>
      </c>
      <c r="F44" s="151"/>
      <c r="G44" s="152">
        <f>E44*F44</f>
        <v>0</v>
      </c>
      <c r="H44" s="153">
        <v>7.3899999999999993E-2</v>
      </c>
      <c r="I44" s="153">
        <f>E44*H44</f>
        <v>4.4339999999999993</v>
      </c>
      <c r="J44" s="153">
        <v>0</v>
      </c>
      <c r="K44" s="153">
        <f>E44*J44</f>
        <v>0</v>
      </c>
      <c r="Q44" s="146"/>
      <c r="BB44" s="122">
        <v>1</v>
      </c>
      <c r="BC44" s="122">
        <f>IF(BB44=1,G44,0)</f>
        <v>0</v>
      </c>
      <c r="BD44" s="122">
        <f>IF(BB44=2,G44,0)</f>
        <v>0</v>
      </c>
      <c r="BE44" s="122">
        <f>IF(BB44=3,G44,0)</f>
        <v>0</v>
      </c>
      <c r="BF44" s="122">
        <f>IF(BB44=4,G44,0)</f>
        <v>0</v>
      </c>
      <c r="BG44" s="122">
        <f>IF(BB44=5,G44,0)</f>
        <v>0</v>
      </c>
    </row>
    <row r="45" spans="1:59">
      <c r="A45" s="154"/>
      <c r="B45" s="155"/>
      <c r="C45" s="196" t="s">
        <v>103</v>
      </c>
      <c r="D45" s="197"/>
      <c r="E45" s="156">
        <v>60</v>
      </c>
      <c r="F45" s="157"/>
      <c r="G45" s="158"/>
      <c r="H45" s="159"/>
      <c r="I45" s="159"/>
      <c r="J45" s="159"/>
      <c r="K45" s="159"/>
      <c r="O45" s="160"/>
      <c r="Q45" s="146"/>
    </row>
    <row r="46" spans="1:59">
      <c r="A46" s="147">
        <v>19</v>
      </c>
      <c r="B46" s="148" t="s">
        <v>129</v>
      </c>
      <c r="C46" s="149" t="s">
        <v>130</v>
      </c>
      <c r="D46" s="150" t="s">
        <v>76</v>
      </c>
      <c r="E46" s="151">
        <v>444.78</v>
      </c>
      <c r="F46" s="151"/>
      <c r="G46" s="152">
        <f>E46*F46</f>
        <v>0</v>
      </c>
      <c r="H46" s="153">
        <v>0.37080000000000002</v>
      </c>
      <c r="I46" s="153">
        <f>E46*H46</f>
        <v>164.92442399999999</v>
      </c>
      <c r="J46" s="153">
        <v>0</v>
      </c>
      <c r="K46" s="153">
        <f>E46*J46</f>
        <v>0</v>
      </c>
      <c r="Q46" s="146"/>
      <c r="BB46" s="122">
        <v>1</v>
      </c>
      <c r="BC46" s="122">
        <f>IF(BB46=1,G46,0)</f>
        <v>0</v>
      </c>
      <c r="BD46" s="122">
        <f>IF(BB46=2,G46,0)</f>
        <v>0</v>
      </c>
      <c r="BE46" s="122">
        <f>IF(BB46=3,G46,0)</f>
        <v>0</v>
      </c>
      <c r="BF46" s="122">
        <f>IF(BB46=4,G46,0)</f>
        <v>0</v>
      </c>
      <c r="BG46" s="122">
        <f>IF(BB46=5,G46,0)</f>
        <v>0</v>
      </c>
    </row>
    <row r="47" spans="1:59">
      <c r="A47" s="147">
        <v>20</v>
      </c>
      <c r="B47" s="148" t="s">
        <v>131</v>
      </c>
      <c r="C47" s="149" t="s">
        <v>132</v>
      </c>
      <c r="D47" s="150" t="s">
        <v>76</v>
      </c>
      <c r="E47" s="151">
        <v>518.26</v>
      </c>
      <c r="F47" s="151"/>
      <c r="G47" s="152">
        <f>E47*F47</f>
        <v>0</v>
      </c>
      <c r="H47" s="153">
        <v>0.27994000000000002</v>
      </c>
      <c r="I47" s="153">
        <f>E47*H47</f>
        <v>145.08170440000001</v>
      </c>
      <c r="J47" s="153">
        <v>0</v>
      </c>
      <c r="K47" s="153">
        <f>E47*J47</f>
        <v>0</v>
      </c>
      <c r="Q47" s="146"/>
      <c r="BB47" s="122">
        <v>1</v>
      </c>
      <c r="BC47" s="122">
        <f>IF(BB47=1,G47,0)</f>
        <v>0</v>
      </c>
      <c r="BD47" s="122">
        <f>IF(BB47=2,G47,0)</f>
        <v>0</v>
      </c>
      <c r="BE47" s="122">
        <f>IF(BB47=3,G47,0)</f>
        <v>0</v>
      </c>
      <c r="BF47" s="122">
        <f>IF(BB47=4,G47,0)</f>
        <v>0</v>
      </c>
      <c r="BG47" s="122">
        <f>IF(BB47=5,G47,0)</f>
        <v>0</v>
      </c>
    </row>
    <row r="48" spans="1:59">
      <c r="A48" s="161"/>
      <c r="B48" s="162" t="s">
        <v>72</v>
      </c>
      <c r="C48" s="163" t="str">
        <f>CONCATENATE(B31," ",C31)</f>
        <v>5 Komunikace</v>
      </c>
      <c r="D48" s="161"/>
      <c r="E48" s="164"/>
      <c r="F48" s="164"/>
      <c r="G48" s="165">
        <f>SUM(G31:G47)</f>
        <v>0</v>
      </c>
      <c r="H48" s="166"/>
      <c r="I48" s="167">
        <f>SUM(I31:I47)</f>
        <v>524.85775739999997</v>
      </c>
      <c r="J48" s="166"/>
      <c r="K48" s="167">
        <f>SUM(K31:K47)</f>
        <v>0</v>
      </c>
      <c r="Q48" s="146"/>
      <c r="BC48" s="168">
        <f>SUM(BC31:BC47)</f>
        <v>0</v>
      </c>
      <c r="BD48" s="168">
        <f>SUM(BD31:BD47)</f>
        <v>0</v>
      </c>
      <c r="BE48" s="168">
        <f>SUM(BE31:BE47)</f>
        <v>0</v>
      </c>
      <c r="BF48" s="168">
        <f>SUM(BF31:BF47)</f>
        <v>0</v>
      </c>
      <c r="BG48" s="168">
        <f>SUM(BG31:BG47)</f>
        <v>0</v>
      </c>
    </row>
    <row r="49" spans="1:59">
      <c r="A49" s="139" t="s">
        <v>69</v>
      </c>
      <c r="B49" s="140" t="s">
        <v>133</v>
      </c>
      <c r="C49" s="141" t="s">
        <v>134</v>
      </c>
      <c r="D49" s="142"/>
      <c r="E49" s="143"/>
      <c r="F49" s="143"/>
      <c r="G49" s="144"/>
      <c r="H49" s="145"/>
      <c r="I49" s="145"/>
      <c r="J49" s="145"/>
      <c r="K49" s="145"/>
      <c r="Q49" s="146"/>
    </row>
    <row r="50" spans="1:59">
      <c r="A50" s="147">
        <v>21</v>
      </c>
      <c r="B50" s="148" t="s">
        <v>135</v>
      </c>
      <c r="C50" s="149" t="s">
        <v>136</v>
      </c>
      <c r="D50" s="150" t="s">
        <v>137</v>
      </c>
      <c r="E50" s="151">
        <v>8</v>
      </c>
      <c r="F50" s="151"/>
      <c r="G50" s="152">
        <f>E50*F50</f>
        <v>0</v>
      </c>
      <c r="H50" s="153">
        <v>0.31590000000000001</v>
      </c>
      <c r="I50" s="153">
        <f>E50*H50</f>
        <v>2.5272000000000001</v>
      </c>
      <c r="J50" s="153">
        <v>0</v>
      </c>
      <c r="K50" s="153">
        <f>E50*J50</f>
        <v>0</v>
      </c>
      <c r="Q50" s="146"/>
      <c r="BB50" s="122">
        <v>1</v>
      </c>
      <c r="BC50" s="122">
        <f>IF(BB50=1,G50,0)</f>
        <v>0</v>
      </c>
      <c r="BD50" s="122">
        <f>IF(BB50=2,G50,0)</f>
        <v>0</v>
      </c>
      <c r="BE50" s="122">
        <f>IF(BB50=3,G50,0)</f>
        <v>0</v>
      </c>
      <c r="BF50" s="122">
        <f>IF(BB50=4,G50,0)</f>
        <v>0</v>
      </c>
      <c r="BG50" s="122">
        <f>IF(BB50=5,G50,0)</f>
        <v>0</v>
      </c>
    </row>
    <row r="51" spans="1:59" ht="25.5">
      <c r="A51" s="147">
        <v>22</v>
      </c>
      <c r="B51" s="148" t="s">
        <v>138</v>
      </c>
      <c r="C51" s="149" t="s">
        <v>139</v>
      </c>
      <c r="D51" s="150" t="s">
        <v>82</v>
      </c>
      <c r="E51" s="151">
        <v>18</v>
      </c>
      <c r="F51" s="151"/>
      <c r="G51" s="152">
        <f>E51*F51</f>
        <v>0</v>
      </c>
      <c r="H51" s="153">
        <v>0.5413</v>
      </c>
      <c r="I51" s="153">
        <f>E51*H51</f>
        <v>9.7433999999999994</v>
      </c>
      <c r="J51" s="153">
        <v>0</v>
      </c>
      <c r="K51" s="153">
        <f>E51*J51</f>
        <v>0</v>
      </c>
      <c r="Q51" s="146"/>
      <c r="BB51" s="122">
        <v>1</v>
      </c>
      <c r="BC51" s="122">
        <f>IF(BB51=1,G51,0)</f>
        <v>0</v>
      </c>
      <c r="BD51" s="122">
        <f>IF(BB51=2,G51,0)</f>
        <v>0</v>
      </c>
      <c r="BE51" s="122">
        <f>IF(BB51=3,G51,0)</f>
        <v>0</v>
      </c>
      <c r="BF51" s="122">
        <f>IF(BB51=4,G51,0)</f>
        <v>0</v>
      </c>
      <c r="BG51" s="122">
        <f>IF(BB51=5,G51,0)</f>
        <v>0</v>
      </c>
    </row>
    <row r="52" spans="1:59">
      <c r="A52" s="161"/>
      <c r="B52" s="162" t="s">
        <v>72</v>
      </c>
      <c r="C52" s="163" t="str">
        <f>CONCATENATE(B49," ",C49)</f>
        <v>8 Trubní vedení</v>
      </c>
      <c r="D52" s="161"/>
      <c r="E52" s="164"/>
      <c r="F52" s="164"/>
      <c r="G52" s="165">
        <f>SUM(G49:G51)</f>
        <v>0</v>
      </c>
      <c r="H52" s="166"/>
      <c r="I52" s="167">
        <f>SUM(I49:I51)</f>
        <v>12.2706</v>
      </c>
      <c r="J52" s="166"/>
      <c r="K52" s="167">
        <f>SUM(K49:K51)</f>
        <v>0</v>
      </c>
      <c r="Q52" s="146"/>
      <c r="BC52" s="168">
        <f>SUM(BC49:BC51)</f>
        <v>0</v>
      </c>
      <c r="BD52" s="168">
        <f>SUM(BD49:BD51)</f>
        <v>0</v>
      </c>
      <c r="BE52" s="168">
        <f>SUM(BE49:BE51)</f>
        <v>0</v>
      </c>
      <c r="BF52" s="168">
        <f>SUM(BF49:BF51)</f>
        <v>0</v>
      </c>
      <c r="BG52" s="168">
        <f>SUM(BG49:BG51)</f>
        <v>0</v>
      </c>
    </row>
    <row r="53" spans="1:59">
      <c r="A53" s="139" t="s">
        <v>69</v>
      </c>
      <c r="B53" s="140" t="s">
        <v>140</v>
      </c>
      <c r="C53" s="141" t="s">
        <v>141</v>
      </c>
      <c r="D53" s="142"/>
      <c r="E53" s="143"/>
      <c r="F53" s="143"/>
      <c r="G53" s="144"/>
      <c r="H53" s="145"/>
      <c r="I53" s="145"/>
      <c r="J53" s="145"/>
      <c r="K53" s="145"/>
      <c r="Q53" s="146"/>
    </row>
    <row r="54" spans="1:59" ht="25.5">
      <c r="A54" s="147">
        <v>23</v>
      </c>
      <c r="B54" s="148" t="s">
        <v>142</v>
      </c>
      <c r="C54" s="149" t="s">
        <v>143</v>
      </c>
      <c r="D54" s="150" t="s">
        <v>82</v>
      </c>
      <c r="E54" s="151">
        <v>757.5</v>
      </c>
      <c r="F54" s="151"/>
      <c r="G54" s="152">
        <f>E54*F54</f>
        <v>0</v>
      </c>
      <c r="H54" s="153">
        <v>0.20164000000000001</v>
      </c>
      <c r="I54" s="153">
        <f>E54*H54</f>
        <v>152.7423</v>
      </c>
      <c r="J54" s="153">
        <v>0</v>
      </c>
      <c r="K54" s="153">
        <f>E54*J54</f>
        <v>0</v>
      </c>
      <c r="Q54" s="146"/>
      <c r="BB54" s="122">
        <v>1</v>
      </c>
      <c r="BC54" s="122">
        <f>IF(BB54=1,G54,0)</f>
        <v>0</v>
      </c>
      <c r="BD54" s="122">
        <f>IF(BB54=2,G54,0)</f>
        <v>0</v>
      </c>
      <c r="BE54" s="122">
        <f>IF(BB54=3,G54,0)</f>
        <v>0</v>
      </c>
      <c r="BF54" s="122">
        <f>IF(BB54=4,G54,0)</f>
        <v>0</v>
      </c>
      <c r="BG54" s="122">
        <f>IF(BB54=5,G54,0)</f>
        <v>0</v>
      </c>
    </row>
    <row r="55" spans="1:59">
      <c r="A55" s="154"/>
      <c r="B55" s="155"/>
      <c r="C55" s="196" t="s">
        <v>144</v>
      </c>
      <c r="D55" s="197"/>
      <c r="E55" s="156">
        <v>233.7</v>
      </c>
      <c r="F55" s="157"/>
      <c r="G55" s="158"/>
      <c r="H55" s="159"/>
      <c r="I55" s="159"/>
      <c r="J55" s="159"/>
      <c r="K55" s="159"/>
      <c r="O55" s="160"/>
      <c r="Q55" s="146"/>
    </row>
    <row r="56" spans="1:59">
      <c r="A56" s="154"/>
      <c r="B56" s="155"/>
      <c r="C56" s="196" t="s">
        <v>145</v>
      </c>
      <c r="D56" s="197"/>
      <c r="E56" s="156">
        <v>523.79999999999995</v>
      </c>
      <c r="F56" s="157"/>
      <c r="G56" s="158"/>
      <c r="H56" s="159"/>
      <c r="I56" s="159"/>
      <c r="J56" s="159"/>
      <c r="K56" s="159"/>
      <c r="O56" s="160"/>
      <c r="Q56" s="146"/>
    </row>
    <row r="57" spans="1:59">
      <c r="A57" s="147">
        <v>24</v>
      </c>
      <c r="B57" s="148" t="s">
        <v>146</v>
      </c>
      <c r="C57" s="149" t="s">
        <v>147</v>
      </c>
      <c r="D57" s="150" t="s">
        <v>82</v>
      </c>
      <c r="E57" s="151">
        <v>40.15</v>
      </c>
      <c r="F57" s="151"/>
      <c r="G57" s="152">
        <f>E57*F57</f>
        <v>0</v>
      </c>
      <c r="H57" s="153">
        <v>0.14424000000000001</v>
      </c>
      <c r="I57" s="153">
        <f>E57*H57</f>
        <v>5.7912360000000005</v>
      </c>
      <c r="J57" s="153">
        <v>0</v>
      </c>
      <c r="K57" s="153">
        <f>E57*J57</f>
        <v>0</v>
      </c>
      <c r="Q57" s="146"/>
      <c r="BB57" s="122">
        <v>1</v>
      </c>
      <c r="BC57" s="122">
        <f>IF(BB57=1,G57,0)</f>
        <v>0</v>
      </c>
      <c r="BD57" s="122">
        <f>IF(BB57=2,G57,0)</f>
        <v>0</v>
      </c>
      <c r="BE57" s="122">
        <f>IF(BB57=3,G57,0)</f>
        <v>0</v>
      </c>
      <c r="BF57" s="122">
        <f>IF(BB57=4,G57,0)</f>
        <v>0</v>
      </c>
      <c r="BG57" s="122">
        <f>IF(BB57=5,G57,0)</f>
        <v>0</v>
      </c>
    </row>
    <row r="58" spans="1:59">
      <c r="A58" s="147">
        <v>25</v>
      </c>
      <c r="B58" s="148" t="s">
        <v>148</v>
      </c>
      <c r="C58" s="149" t="s">
        <v>149</v>
      </c>
      <c r="D58" s="150" t="s">
        <v>137</v>
      </c>
      <c r="E58" s="151">
        <v>41</v>
      </c>
      <c r="F58" s="151"/>
      <c r="G58" s="152">
        <f>E58*F58</f>
        <v>0</v>
      </c>
      <c r="H58" s="153">
        <v>4.8000000000000001E-2</v>
      </c>
      <c r="I58" s="153">
        <f>E58*H58</f>
        <v>1.968</v>
      </c>
      <c r="J58" s="153">
        <v>0</v>
      </c>
      <c r="K58" s="153">
        <f>E58*J58</f>
        <v>0</v>
      </c>
      <c r="Q58" s="146"/>
      <c r="BB58" s="122">
        <v>1</v>
      </c>
      <c r="BC58" s="122">
        <f>IF(BB58=1,G58,0)</f>
        <v>0</v>
      </c>
      <c r="BD58" s="122">
        <f>IF(BB58=2,G58,0)</f>
        <v>0</v>
      </c>
      <c r="BE58" s="122">
        <f>IF(BB58=3,G58,0)</f>
        <v>0</v>
      </c>
      <c r="BF58" s="122">
        <f>IF(BB58=4,G58,0)</f>
        <v>0</v>
      </c>
      <c r="BG58" s="122">
        <f>IF(BB58=5,G58,0)</f>
        <v>0</v>
      </c>
    </row>
    <row r="59" spans="1:59">
      <c r="A59" s="161"/>
      <c r="B59" s="162" t="s">
        <v>72</v>
      </c>
      <c r="C59" s="163" t="str">
        <f>CONCATENATE(B53," ",C53)</f>
        <v>91 Doplňující práce na komunikaci</v>
      </c>
      <c r="D59" s="161"/>
      <c r="E59" s="164"/>
      <c r="F59" s="164"/>
      <c r="G59" s="165">
        <f>SUM(G53:G58)</f>
        <v>0</v>
      </c>
      <c r="H59" s="166"/>
      <c r="I59" s="167">
        <f>SUM(I53:I58)</f>
        <v>160.50153599999999</v>
      </c>
      <c r="J59" s="166"/>
      <c r="K59" s="167">
        <f>SUM(K53:K58)</f>
        <v>0</v>
      </c>
      <c r="Q59" s="146"/>
      <c r="BC59" s="168">
        <f>SUM(BC53:BC58)</f>
        <v>0</v>
      </c>
      <c r="BD59" s="168">
        <f>SUM(BD53:BD58)</f>
        <v>0</v>
      </c>
      <c r="BE59" s="168">
        <f>SUM(BE53:BE58)</f>
        <v>0</v>
      </c>
      <c r="BF59" s="168">
        <f>SUM(BF53:BF58)</f>
        <v>0</v>
      </c>
      <c r="BG59" s="168">
        <f>SUM(BG53:BG58)</f>
        <v>0</v>
      </c>
    </row>
    <row r="60" spans="1:59">
      <c r="A60" s="139" t="s">
        <v>69</v>
      </c>
      <c r="B60" s="140" t="s">
        <v>150</v>
      </c>
      <c r="C60" s="141" t="s">
        <v>151</v>
      </c>
      <c r="D60" s="142"/>
      <c r="E60" s="143"/>
      <c r="F60" s="143"/>
      <c r="G60" s="144"/>
      <c r="H60" s="145"/>
      <c r="I60" s="145"/>
      <c r="J60" s="145"/>
      <c r="K60" s="145"/>
      <c r="Q60" s="146"/>
    </row>
    <row r="61" spans="1:59">
      <c r="A61" s="147">
        <v>26</v>
      </c>
      <c r="B61" s="148" t="s">
        <v>152</v>
      </c>
      <c r="C61" s="149" t="s">
        <v>153</v>
      </c>
      <c r="D61" s="150" t="s">
        <v>82</v>
      </c>
      <c r="E61" s="151">
        <v>746.52</v>
      </c>
      <c r="F61" s="151"/>
      <c r="G61" s="152">
        <f>E61*F61</f>
        <v>0</v>
      </c>
      <c r="H61" s="153">
        <v>0</v>
      </c>
      <c r="I61" s="153">
        <f>E61*H61</f>
        <v>0</v>
      </c>
      <c r="J61" s="153">
        <v>0</v>
      </c>
      <c r="K61" s="153">
        <f>E61*J61</f>
        <v>0</v>
      </c>
      <c r="Q61" s="146"/>
      <c r="BB61" s="122">
        <v>1</v>
      </c>
      <c r="BC61" s="122">
        <f>IF(BB61=1,G61,0)</f>
        <v>0</v>
      </c>
      <c r="BD61" s="122">
        <f>IF(BB61=2,G61,0)</f>
        <v>0</v>
      </c>
      <c r="BE61" s="122">
        <f>IF(BB61=3,G61,0)</f>
        <v>0</v>
      </c>
      <c r="BF61" s="122">
        <f>IF(BB61=4,G61,0)</f>
        <v>0</v>
      </c>
      <c r="BG61" s="122">
        <f>IF(BB61=5,G61,0)</f>
        <v>0</v>
      </c>
    </row>
    <row r="62" spans="1:59" ht="25.5">
      <c r="A62" s="147">
        <v>27</v>
      </c>
      <c r="B62" s="148" t="s">
        <v>154</v>
      </c>
      <c r="C62" s="149" t="s">
        <v>177</v>
      </c>
      <c r="D62" s="150" t="s">
        <v>76</v>
      </c>
      <c r="E62" s="151">
        <v>833.31</v>
      </c>
      <c r="F62" s="151"/>
      <c r="G62" s="152">
        <f>E62*F62</f>
        <v>0</v>
      </c>
      <c r="H62" s="153">
        <v>0</v>
      </c>
      <c r="I62" s="153">
        <f>E62*H62</f>
        <v>0</v>
      </c>
      <c r="J62" s="153">
        <v>0</v>
      </c>
      <c r="K62" s="153">
        <f>E62*J62</f>
        <v>0</v>
      </c>
      <c r="Q62" s="146"/>
      <c r="BB62" s="122">
        <v>1</v>
      </c>
      <c r="BC62" s="122">
        <f>IF(BB62=1,G62,0)</f>
        <v>0</v>
      </c>
      <c r="BD62" s="122">
        <f>IF(BB62=2,G62,0)</f>
        <v>0</v>
      </c>
      <c r="BE62" s="122">
        <f>IF(BB62=3,G62,0)</f>
        <v>0</v>
      </c>
      <c r="BF62" s="122">
        <f>IF(BB62=4,G62,0)</f>
        <v>0</v>
      </c>
      <c r="BG62" s="122">
        <f>IF(BB62=5,G62,0)</f>
        <v>0</v>
      </c>
    </row>
    <row r="63" spans="1:59">
      <c r="A63" s="147">
        <v>28</v>
      </c>
      <c r="B63" s="148" t="s">
        <v>155</v>
      </c>
      <c r="C63" s="149" t="s">
        <v>156</v>
      </c>
      <c r="D63" s="150" t="s">
        <v>157</v>
      </c>
      <c r="E63" s="151">
        <v>112.96040000000001</v>
      </c>
      <c r="F63" s="151"/>
      <c r="G63" s="152">
        <f>E63*F63</f>
        <v>0</v>
      </c>
      <c r="H63" s="153">
        <v>0</v>
      </c>
      <c r="I63" s="153">
        <f>E63*H63</f>
        <v>0</v>
      </c>
      <c r="J63" s="153">
        <v>0</v>
      </c>
      <c r="K63" s="153">
        <f>E63*J63</f>
        <v>0</v>
      </c>
      <c r="Q63" s="146"/>
      <c r="BB63" s="122">
        <v>1</v>
      </c>
      <c r="BC63" s="122">
        <f>IF(BB63=1,G63,0)</f>
        <v>0</v>
      </c>
      <c r="BD63" s="122">
        <f>IF(BB63=2,G63,0)</f>
        <v>0</v>
      </c>
      <c r="BE63" s="122">
        <f>IF(BB63=3,G63,0)</f>
        <v>0</v>
      </c>
      <c r="BF63" s="122">
        <f>IF(BB63=4,G63,0)</f>
        <v>0</v>
      </c>
      <c r="BG63" s="122">
        <f>IF(BB63=5,G63,0)</f>
        <v>0</v>
      </c>
    </row>
    <row r="64" spans="1:59">
      <c r="A64" s="154"/>
      <c r="B64" s="155"/>
      <c r="C64" s="196" t="s">
        <v>158</v>
      </c>
      <c r="D64" s="197"/>
      <c r="E64" s="156">
        <v>112.96040000000001</v>
      </c>
      <c r="F64" s="157"/>
      <c r="G64" s="158"/>
      <c r="H64" s="159"/>
      <c r="I64" s="159"/>
      <c r="J64" s="159"/>
      <c r="K64" s="159"/>
      <c r="O64" s="160"/>
      <c r="Q64" s="146"/>
    </row>
    <row r="65" spans="1:59">
      <c r="A65" s="147">
        <v>29</v>
      </c>
      <c r="B65" s="148" t="s">
        <v>159</v>
      </c>
      <c r="C65" s="149" t="s">
        <v>160</v>
      </c>
      <c r="D65" s="150" t="s">
        <v>157</v>
      </c>
      <c r="E65" s="151">
        <v>112.96040000000001</v>
      </c>
      <c r="F65" s="151"/>
      <c r="G65" s="152">
        <f>E65*F65</f>
        <v>0</v>
      </c>
      <c r="H65" s="153">
        <v>0</v>
      </c>
      <c r="I65" s="153">
        <f>E65*H65</f>
        <v>0</v>
      </c>
      <c r="J65" s="153">
        <v>0</v>
      </c>
      <c r="K65" s="153">
        <f>E65*J65</f>
        <v>0</v>
      </c>
      <c r="Q65" s="146"/>
      <c r="BB65" s="122">
        <v>1</v>
      </c>
      <c r="BC65" s="122">
        <f>IF(BB65=1,G65,0)</f>
        <v>0</v>
      </c>
      <c r="BD65" s="122">
        <f>IF(BB65=2,G65,0)</f>
        <v>0</v>
      </c>
      <c r="BE65" s="122">
        <f>IF(BB65=3,G65,0)</f>
        <v>0</v>
      </c>
      <c r="BF65" s="122">
        <f>IF(BB65=4,G65,0)</f>
        <v>0</v>
      </c>
      <c r="BG65" s="122">
        <f>IF(BB65=5,G65,0)</f>
        <v>0</v>
      </c>
    </row>
    <row r="66" spans="1:59">
      <c r="A66" s="147">
        <v>30</v>
      </c>
      <c r="B66" s="148" t="s">
        <v>161</v>
      </c>
      <c r="C66" s="149" t="s">
        <v>162</v>
      </c>
      <c r="D66" s="150" t="s">
        <v>157</v>
      </c>
      <c r="E66" s="151">
        <v>112.96040000000001</v>
      </c>
      <c r="F66" s="151"/>
      <c r="G66" s="152">
        <f>E66*F66</f>
        <v>0</v>
      </c>
      <c r="H66" s="153">
        <v>0</v>
      </c>
      <c r="I66" s="153">
        <f>E66*H66</f>
        <v>0</v>
      </c>
      <c r="J66" s="153">
        <v>0</v>
      </c>
      <c r="K66" s="153">
        <f>E66*J66</f>
        <v>0</v>
      </c>
      <c r="Q66" s="146"/>
      <c r="BB66" s="122">
        <v>1</v>
      </c>
      <c r="BC66" s="122">
        <f>IF(BB66=1,G66,0)</f>
        <v>0</v>
      </c>
      <c r="BD66" s="122">
        <f>IF(BB66=2,G66,0)</f>
        <v>0</v>
      </c>
      <c r="BE66" s="122">
        <f>IF(BB66=3,G66,0)</f>
        <v>0</v>
      </c>
      <c r="BF66" s="122">
        <f>IF(BB66=4,G66,0)</f>
        <v>0</v>
      </c>
      <c r="BG66" s="122">
        <f>IF(BB66=5,G66,0)</f>
        <v>0</v>
      </c>
    </row>
    <row r="67" spans="1:59">
      <c r="A67" s="147">
        <v>31</v>
      </c>
      <c r="B67" s="148" t="s">
        <v>163</v>
      </c>
      <c r="C67" s="149" t="s">
        <v>164</v>
      </c>
      <c r="D67" s="150" t="s">
        <v>157</v>
      </c>
      <c r="E67" s="151">
        <v>1694.4059999999999</v>
      </c>
      <c r="F67" s="151"/>
      <c r="G67" s="152">
        <f>E67*F67</f>
        <v>0</v>
      </c>
      <c r="H67" s="153">
        <v>0</v>
      </c>
      <c r="I67" s="153">
        <f>E67*H67</f>
        <v>0</v>
      </c>
      <c r="J67" s="153">
        <v>0</v>
      </c>
      <c r="K67" s="153">
        <f>E67*J67</f>
        <v>0</v>
      </c>
      <c r="Q67" s="146"/>
      <c r="BB67" s="122">
        <v>1</v>
      </c>
      <c r="BC67" s="122">
        <f>IF(BB67=1,G67,0)</f>
        <v>0</v>
      </c>
      <c r="BD67" s="122">
        <f>IF(BB67=2,G67,0)</f>
        <v>0</v>
      </c>
      <c r="BE67" s="122">
        <f>IF(BB67=3,G67,0)</f>
        <v>0</v>
      </c>
      <c r="BF67" s="122">
        <f>IF(BB67=4,G67,0)</f>
        <v>0</v>
      </c>
      <c r="BG67" s="122">
        <f>IF(BB67=5,G67,0)</f>
        <v>0</v>
      </c>
    </row>
    <row r="68" spans="1:59">
      <c r="A68" s="154"/>
      <c r="B68" s="155"/>
      <c r="C68" s="196" t="s">
        <v>165</v>
      </c>
      <c r="D68" s="197"/>
      <c r="E68" s="156">
        <v>1694.4059999999999</v>
      </c>
      <c r="F68" s="157"/>
      <c r="G68" s="158"/>
      <c r="H68" s="159"/>
      <c r="I68" s="159"/>
      <c r="J68" s="159"/>
      <c r="K68" s="159"/>
      <c r="O68" s="160"/>
      <c r="Q68" s="146"/>
    </row>
    <row r="69" spans="1:59">
      <c r="A69" s="161"/>
      <c r="B69" s="162" t="s">
        <v>72</v>
      </c>
      <c r="C69" s="163" t="str">
        <f>CONCATENATE(B60," ",C60)</f>
        <v>97 Prorážení otvorů</v>
      </c>
      <c r="D69" s="161"/>
      <c r="E69" s="164"/>
      <c r="F69" s="164"/>
      <c r="G69" s="165">
        <f>SUM(G60:G68)</f>
        <v>0</v>
      </c>
      <c r="H69" s="166"/>
      <c r="I69" s="167">
        <f>SUM(I60:I68)</f>
        <v>0</v>
      </c>
      <c r="J69" s="166"/>
      <c r="K69" s="167">
        <f>SUM(K60:K68)</f>
        <v>0</v>
      </c>
      <c r="Q69" s="146"/>
      <c r="BC69" s="168">
        <f>SUM(BC60:BC68)</f>
        <v>0</v>
      </c>
      <c r="BD69" s="168">
        <f>SUM(BD60:BD68)</f>
        <v>0</v>
      </c>
      <c r="BE69" s="168">
        <f>SUM(BE60:BE68)</f>
        <v>0</v>
      </c>
      <c r="BF69" s="168">
        <f>SUM(BF60:BF68)</f>
        <v>0</v>
      </c>
      <c r="BG69" s="168">
        <f>SUM(BG60:BG68)</f>
        <v>0</v>
      </c>
    </row>
    <row r="70" spans="1:59">
      <c r="A70" s="139" t="s">
        <v>69</v>
      </c>
      <c r="B70" s="140" t="s">
        <v>166</v>
      </c>
      <c r="C70" s="141" t="s">
        <v>167</v>
      </c>
      <c r="D70" s="142"/>
      <c r="E70" s="143"/>
      <c r="F70" s="143"/>
      <c r="G70" s="144"/>
      <c r="H70" s="145"/>
      <c r="I70" s="145"/>
      <c r="J70" s="145"/>
      <c r="K70" s="145"/>
      <c r="Q70" s="146"/>
    </row>
    <row r="71" spans="1:59">
      <c r="A71" s="147">
        <v>32</v>
      </c>
      <c r="B71" s="148" t="s">
        <v>168</v>
      </c>
      <c r="C71" s="149" t="s">
        <v>169</v>
      </c>
      <c r="D71" s="150" t="s">
        <v>157</v>
      </c>
      <c r="E71" s="151">
        <v>739.71680000000003</v>
      </c>
      <c r="F71" s="151"/>
      <c r="G71" s="152">
        <f>E71*F71</f>
        <v>0</v>
      </c>
      <c r="H71" s="153">
        <v>0</v>
      </c>
      <c r="I71" s="153">
        <f>E71*H71</f>
        <v>0</v>
      </c>
      <c r="J71" s="153">
        <v>0</v>
      </c>
      <c r="K71" s="153">
        <f>E71*J71</f>
        <v>0</v>
      </c>
      <c r="Q71" s="146"/>
      <c r="BB71" s="122">
        <v>1</v>
      </c>
      <c r="BC71" s="122">
        <f>IF(BB71=1,G71,0)</f>
        <v>0</v>
      </c>
      <c r="BD71" s="122">
        <f>IF(BB71=2,G71,0)</f>
        <v>0</v>
      </c>
      <c r="BE71" s="122">
        <f>IF(BB71=3,G71,0)</f>
        <v>0</v>
      </c>
      <c r="BF71" s="122">
        <f>IF(BB71=4,G71,0)</f>
        <v>0</v>
      </c>
      <c r="BG71" s="122">
        <f>IF(BB71=5,G71,0)</f>
        <v>0</v>
      </c>
    </row>
    <row r="72" spans="1:59">
      <c r="A72" s="154"/>
      <c r="B72" s="155"/>
      <c r="C72" s="196" t="s">
        <v>170</v>
      </c>
      <c r="D72" s="197"/>
      <c r="E72" s="156">
        <v>739.71680000000003</v>
      </c>
      <c r="F72" s="157"/>
      <c r="G72" s="158"/>
      <c r="H72" s="159"/>
      <c r="I72" s="159"/>
      <c r="J72" s="159"/>
      <c r="K72" s="159"/>
      <c r="O72" s="160"/>
      <c r="Q72" s="146"/>
    </row>
    <row r="73" spans="1:59">
      <c r="A73" s="161"/>
      <c r="B73" s="162" t="s">
        <v>72</v>
      </c>
      <c r="C73" s="163" t="str">
        <f>CONCATENATE(B70," ",C70)</f>
        <v>99 Staveništní přesun hmot</v>
      </c>
      <c r="D73" s="161"/>
      <c r="E73" s="164"/>
      <c r="F73" s="164"/>
      <c r="G73" s="165">
        <f>SUM(G70:G72)</f>
        <v>0</v>
      </c>
      <c r="H73" s="166"/>
      <c r="I73" s="167">
        <f>SUM(I70:I72)</f>
        <v>0</v>
      </c>
      <c r="J73" s="166"/>
      <c r="K73" s="167">
        <f>SUM(K70:K72)</f>
        <v>0</v>
      </c>
      <c r="Q73" s="146"/>
      <c r="BC73" s="168">
        <f>SUM(BC70:BC72)</f>
        <v>0</v>
      </c>
      <c r="BD73" s="168">
        <f>SUM(BD70:BD72)</f>
        <v>0</v>
      </c>
      <c r="BE73" s="168">
        <f>SUM(BE70:BE72)</f>
        <v>0</v>
      </c>
      <c r="BF73" s="168">
        <f>SUM(BF70:BF72)</f>
        <v>0</v>
      </c>
      <c r="BG73" s="168">
        <f>SUM(BG70:BG72)</f>
        <v>0</v>
      </c>
    </row>
    <row r="74" spans="1:59">
      <c r="A74" s="139" t="s">
        <v>69</v>
      </c>
      <c r="B74" s="140" t="s">
        <v>171</v>
      </c>
      <c r="C74" s="141" t="s">
        <v>172</v>
      </c>
      <c r="D74" s="142"/>
      <c r="E74" s="143"/>
      <c r="F74" s="143"/>
      <c r="G74" s="144"/>
      <c r="H74" s="145"/>
      <c r="I74" s="145"/>
      <c r="J74" s="145"/>
      <c r="K74" s="145"/>
      <c r="Q74" s="146"/>
    </row>
    <row r="75" spans="1:59">
      <c r="A75" s="147">
        <v>33</v>
      </c>
      <c r="B75" s="148" t="s">
        <v>173</v>
      </c>
      <c r="C75" s="149" t="s">
        <v>174</v>
      </c>
      <c r="D75" s="150" t="s">
        <v>137</v>
      </c>
      <c r="E75" s="151">
        <v>10</v>
      </c>
      <c r="F75" s="151"/>
      <c r="G75" s="152">
        <f>E75*F75</f>
        <v>0</v>
      </c>
      <c r="H75" s="153">
        <v>0</v>
      </c>
      <c r="I75" s="153">
        <f>E75*H75</f>
        <v>0</v>
      </c>
      <c r="J75" s="153">
        <v>0</v>
      </c>
      <c r="K75" s="153">
        <f>E75*J75</f>
        <v>0</v>
      </c>
      <c r="Q75" s="146"/>
      <c r="BB75" s="122">
        <v>4</v>
      </c>
      <c r="BC75" s="122">
        <f>IF(BB75=1,G75,0)</f>
        <v>0</v>
      </c>
      <c r="BD75" s="122">
        <f>IF(BB75=2,G75,0)</f>
        <v>0</v>
      </c>
      <c r="BE75" s="122">
        <f>IF(BB75=3,G75,0)</f>
        <v>0</v>
      </c>
      <c r="BF75" s="122">
        <f>IF(BB75=4,G75,0)</f>
        <v>0</v>
      </c>
      <c r="BG75" s="122">
        <f>IF(BB75=5,G75,0)</f>
        <v>0</v>
      </c>
    </row>
    <row r="76" spans="1:59">
      <c r="A76" s="147">
        <v>34</v>
      </c>
      <c r="B76" s="148" t="s">
        <v>175</v>
      </c>
      <c r="C76" s="149" t="s">
        <v>176</v>
      </c>
      <c r="D76" s="150" t="s">
        <v>137</v>
      </c>
      <c r="E76" s="151">
        <v>10</v>
      </c>
      <c r="F76" s="151"/>
      <c r="G76" s="152">
        <f>E76*F76</f>
        <v>0</v>
      </c>
      <c r="H76" s="153">
        <v>0</v>
      </c>
      <c r="I76" s="153">
        <f>E76*H76</f>
        <v>0</v>
      </c>
      <c r="J76" s="153">
        <v>0</v>
      </c>
      <c r="K76" s="153">
        <f>E76*J76</f>
        <v>0</v>
      </c>
      <c r="Q76" s="146"/>
      <c r="BB76" s="122">
        <v>4</v>
      </c>
      <c r="BC76" s="122">
        <f>IF(BB76=1,G76,0)</f>
        <v>0</v>
      </c>
      <c r="BD76" s="122">
        <f>IF(BB76=2,G76,0)</f>
        <v>0</v>
      </c>
      <c r="BE76" s="122">
        <f>IF(BB76=3,G76,0)</f>
        <v>0</v>
      </c>
      <c r="BF76" s="122">
        <f>IF(BB76=4,G76,0)</f>
        <v>0</v>
      </c>
      <c r="BG76" s="122">
        <f>IF(BB76=5,G76,0)</f>
        <v>0</v>
      </c>
    </row>
    <row r="77" spans="1:59">
      <c r="A77" s="161"/>
      <c r="B77" s="162" t="s">
        <v>72</v>
      </c>
      <c r="C77" s="163" t="str">
        <f>CONCATENATE(B74," ",C74)</f>
        <v>M46 Zemní práce při montážích</v>
      </c>
      <c r="D77" s="161"/>
      <c r="E77" s="164"/>
      <c r="F77" s="164"/>
      <c r="G77" s="165">
        <f>SUM(G74:G76)</f>
        <v>0</v>
      </c>
      <c r="H77" s="166"/>
      <c r="I77" s="167">
        <f>SUM(I74:I76)</f>
        <v>0</v>
      </c>
      <c r="J77" s="166"/>
      <c r="K77" s="167">
        <f>SUM(K74:K76)</f>
        <v>0</v>
      </c>
      <c r="Q77" s="146"/>
      <c r="BC77" s="168">
        <f>SUM(BC74:BC76)</f>
        <v>0</v>
      </c>
      <c r="BD77" s="168">
        <f>SUM(BD74:BD76)</f>
        <v>0</v>
      </c>
      <c r="BE77" s="168">
        <f>SUM(BE74:BE76)</f>
        <v>0</v>
      </c>
      <c r="BF77" s="168">
        <f>SUM(BF74:BF76)</f>
        <v>0</v>
      </c>
      <c r="BG77" s="168">
        <f>SUM(BG74:BG76)</f>
        <v>0</v>
      </c>
    </row>
    <row r="78" spans="1:59">
      <c r="E78" s="122"/>
    </row>
    <row r="79" spans="1:59">
      <c r="E79" s="122"/>
    </row>
    <row r="80" spans="1:59">
      <c r="E80" s="122"/>
    </row>
    <row r="81" spans="5:5">
      <c r="E81" s="122"/>
    </row>
    <row r="82" spans="5:5">
      <c r="E82" s="122"/>
    </row>
    <row r="83" spans="5:5">
      <c r="E83" s="122"/>
    </row>
    <row r="84" spans="5:5">
      <c r="E84" s="122"/>
    </row>
    <row r="85" spans="5:5">
      <c r="E85" s="122"/>
    </row>
    <row r="86" spans="5:5">
      <c r="E86" s="122"/>
    </row>
    <row r="87" spans="5:5">
      <c r="E87" s="122"/>
    </row>
    <row r="88" spans="5:5">
      <c r="E88" s="122"/>
    </row>
    <row r="89" spans="5:5">
      <c r="E89" s="122"/>
    </row>
    <row r="90" spans="5:5">
      <c r="E90" s="122"/>
    </row>
    <row r="91" spans="5:5">
      <c r="E91" s="122"/>
    </row>
    <row r="92" spans="5:5">
      <c r="E92" s="122"/>
    </row>
    <row r="93" spans="5:5">
      <c r="E93" s="122"/>
    </row>
    <row r="94" spans="5:5">
      <c r="E94" s="122"/>
    </row>
    <row r="95" spans="5:5">
      <c r="E95" s="122"/>
    </row>
    <row r="96" spans="5:5">
      <c r="E96" s="122"/>
    </row>
    <row r="97" spans="1:7">
      <c r="E97" s="122"/>
    </row>
    <row r="98" spans="1:7">
      <c r="E98" s="122"/>
    </row>
    <row r="99" spans="1:7">
      <c r="E99" s="122"/>
    </row>
    <row r="100" spans="1:7">
      <c r="E100" s="122"/>
    </row>
    <row r="101" spans="1:7">
      <c r="A101" s="169"/>
      <c r="B101" s="169"/>
      <c r="C101" s="169"/>
      <c r="D101" s="169"/>
      <c r="E101" s="169"/>
      <c r="F101" s="169"/>
      <c r="G101" s="169"/>
    </row>
    <row r="102" spans="1:7">
      <c r="A102" s="169"/>
      <c r="B102" s="169"/>
      <c r="C102" s="169"/>
      <c r="D102" s="169"/>
      <c r="E102" s="169"/>
      <c r="F102" s="169"/>
      <c r="G102" s="169"/>
    </row>
    <row r="103" spans="1:7">
      <c r="A103" s="169"/>
      <c r="B103" s="169"/>
      <c r="C103" s="169"/>
      <c r="D103" s="169"/>
      <c r="E103" s="169"/>
      <c r="F103" s="169"/>
      <c r="G103" s="169"/>
    </row>
    <row r="104" spans="1:7">
      <c r="A104" s="169"/>
      <c r="B104" s="169"/>
      <c r="C104" s="169"/>
      <c r="D104" s="169"/>
      <c r="E104" s="169"/>
      <c r="F104" s="169"/>
      <c r="G104" s="169"/>
    </row>
    <row r="105" spans="1:7">
      <c r="E105" s="122"/>
    </row>
    <row r="106" spans="1:7">
      <c r="E106" s="122"/>
    </row>
    <row r="107" spans="1:7">
      <c r="E107" s="122"/>
    </row>
    <row r="108" spans="1:7">
      <c r="E108" s="122"/>
    </row>
    <row r="109" spans="1:7">
      <c r="E109" s="122"/>
    </row>
    <row r="110" spans="1:7">
      <c r="E110" s="122"/>
    </row>
    <row r="111" spans="1:7">
      <c r="E111" s="122"/>
    </row>
    <row r="112" spans="1:7">
      <c r="E112" s="122"/>
    </row>
    <row r="113" spans="5:5">
      <c r="E113" s="122"/>
    </row>
    <row r="114" spans="5:5">
      <c r="E114" s="122"/>
    </row>
    <row r="115" spans="5:5">
      <c r="E115" s="122"/>
    </row>
    <row r="116" spans="5:5">
      <c r="E116" s="122"/>
    </row>
    <row r="117" spans="5:5">
      <c r="E117" s="122"/>
    </row>
    <row r="118" spans="5:5">
      <c r="E118" s="122"/>
    </row>
    <row r="119" spans="5:5">
      <c r="E119" s="122"/>
    </row>
    <row r="120" spans="5:5">
      <c r="E120" s="122"/>
    </row>
    <row r="121" spans="5:5">
      <c r="E121" s="122"/>
    </row>
    <row r="122" spans="5:5">
      <c r="E122" s="122"/>
    </row>
    <row r="123" spans="5:5">
      <c r="E123" s="122"/>
    </row>
    <row r="124" spans="5:5">
      <c r="E124" s="122"/>
    </row>
    <row r="125" spans="5:5">
      <c r="E125" s="122"/>
    </row>
    <row r="126" spans="5:5">
      <c r="E126" s="122"/>
    </row>
    <row r="127" spans="5:5">
      <c r="E127" s="122"/>
    </row>
    <row r="128" spans="5:5">
      <c r="E128" s="122"/>
    </row>
    <row r="129" spans="1:7">
      <c r="E129" s="122"/>
    </row>
    <row r="130" spans="1:7">
      <c r="A130" s="170"/>
      <c r="B130" s="170"/>
    </row>
    <row r="131" spans="1:7">
      <c r="A131" s="169"/>
      <c r="B131" s="169"/>
      <c r="C131" s="172"/>
      <c r="D131" s="172"/>
      <c r="E131" s="173"/>
      <c r="F131" s="172"/>
      <c r="G131" s="174"/>
    </row>
    <row r="132" spans="1:7">
      <c r="A132" s="175"/>
      <c r="B132" s="175"/>
      <c r="C132" s="169"/>
      <c r="D132" s="169"/>
      <c r="E132" s="176"/>
      <c r="F132" s="169"/>
      <c r="G132" s="169"/>
    </row>
    <row r="133" spans="1:7">
      <c r="A133" s="169"/>
      <c r="B133" s="169"/>
      <c r="C133" s="169"/>
      <c r="D133" s="169"/>
      <c r="E133" s="176"/>
      <c r="F133" s="169"/>
      <c r="G133" s="169"/>
    </row>
    <row r="134" spans="1:7">
      <c r="A134" s="169"/>
      <c r="B134" s="169"/>
      <c r="C134" s="169"/>
      <c r="D134" s="169"/>
      <c r="E134" s="176"/>
      <c r="F134" s="169"/>
      <c r="G134" s="169"/>
    </row>
    <row r="135" spans="1:7">
      <c r="A135" s="169"/>
      <c r="B135" s="169"/>
      <c r="C135" s="169"/>
      <c r="D135" s="169"/>
      <c r="E135" s="176"/>
      <c r="F135" s="169"/>
      <c r="G135" s="169"/>
    </row>
    <row r="136" spans="1:7">
      <c r="A136" s="169"/>
      <c r="B136" s="169"/>
      <c r="C136" s="169"/>
      <c r="D136" s="169"/>
      <c r="E136" s="176"/>
      <c r="F136" s="169"/>
      <c r="G136" s="169"/>
    </row>
    <row r="137" spans="1:7">
      <c r="A137" s="169"/>
      <c r="B137" s="169"/>
      <c r="C137" s="169"/>
      <c r="D137" s="169"/>
      <c r="E137" s="176"/>
      <c r="F137" s="169"/>
      <c r="G137" s="169"/>
    </row>
    <row r="138" spans="1:7">
      <c r="A138" s="169"/>
      <c r="B138" s="169"/>
      <c r="C138" s="169"/>
      <c r="D138" s="169"/>
      <c r="E138" s="176"/>
      <c r="F138" s="169"/>
      <c r="G138" s="169"/>
    </row>
    <row r="139" spans="1:7">
      <c r="A139" s="169"/>
      <c r="B139" s="169"/>
      <c r="C139" s="169"/>
      <c r="D139" s="169"/>
      <c r="E139" s="176"/>
      <c r="F139" s="169"/>
      <c r="G139" s="169"/>
    </row>
    <row r="140" spans="1:7">
      <c r="A140" s="169"/>
      <c r="B140" s="169"/>
      <c r="C140" s="169"/>
      <c r="D140" s="169"/>
      <c r="E140" s="176"/>
      <c r="F140" s="169"/>
      <c r="G140" s="169"/>
    </row>
    <row r="141" spans="1:7">
      <c r="A141" s="169"/>
      <c r="B141" s="169"/>
      <c r="C141" s="169"/>
      <c r="D141" s="169"/>
      <c r="E141" s="176"/>
      <c r="F141" s="169"/>
      <c r="G141" s="169"/>
    </row>
    <row r="142" spans="1:7">
      <c r="A142" s="169"/>
      <c r="B142" s="169"/>
      <c r="C142" s="169"/>
      <c r="D142" s="169"/>
      <c r="E142" s="176"/>
      <c r="F142" s="169"/>
      <c r="G142" s="169"/>
    </row>
    <row r="143" spans="1:7">
      <c r="A143" s="169"/>
      <c r="B143" s="169"/>
      <c r="C143" s="169"/>
      <c r="D143" s="169"/>
      <c r="E143" s="176"/>
      <c r="F143" s="169"/>
      <c r="G143" s="169"/>
    </row>
    <row r="144" spans="1:7">
      <c r="A144" s="169"/>
      <c r="B144" s="169"/>
      <c r="C144" s="169"/>
      <c r="D144" s="169"/>
      <c r="E144" s="176"/>
      <c r="F144" s="169"/>
      <c r="G144" s="169"/>
    </row>
  </sheetData>
  <mergeCells count="27">
    <mergeCell ref="C10:D10"/>
    <mergeCell ref="C11:D11"/>
    <mergeCell ref="C13:D13"/>
    <mergeCell ref="A1:I1"/>
    <mergeCell ref="A3:B3"/>
    <mergeCell ref="A4:B4"/>
    <mergeCell ref="G4:I4"/>
    <mergeCell ref="C9:D9"/>
    <mergeCell ref="C39:D39"/>
    <mergeCell ref="C43:D43"/>
    <mergeCell ref="C45:D45"/>
    <mergeCell ref="C14:D14"/>
    <mergeCell ref="C16:D16"/>
    <mergeCell ref="C17:D17"/>
    <mergeCell ref="C18:D18"/>
    <mergeCell ref="C19:D19"/>
    <mergeCell ref="C20:D20"/>
    <mergeCell ref="C27:D27"/>
    <mergeCell ref="C33:D33"/>
    <mergeCell ref="C34:D34"/>
    <mergeCell ref="C37:D37"/>
    <mergeCell ref="C38:D38"/>
    <mergeCell ref="C64:D64"/>
    <mergeCell ref="C68:D68"/>
    <mergeCell ref="C72:D72"/>
    <mergeCell ref="C55:D55"/>
    <mergeCell ref="C56:D56"/>
  </mergeCells>
  <printOptions gridLinesSet="0"/>
  <pageMargins left="0.59055118110236227" right="0.39370078740157483" top="0.78740157480314965" bottom="0.78740157480314965" header="0.31496062992125984" footer="0.31496062992125984"/>
  <pageSetup paperSize="9" scale="85" orientation="landscape" horizontalDpi="300" r:id="rId1"/>
  <headerFooter alignWithMargins="0">
    <oddFooter>Stránka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41</vt:i4>
      </vt:variant>
    </vt:vector>
  </HeadingPairs>
  <TitlesOfParts>
    <vt:vector size="44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SloupecCC</vt:lpstr>
      <vt:lpstr>SloupecCisloPol</vt:lpstr>
      <vt:lpstr>SloupecCH</vt:lpstr>
      <vt:lpstr>SloupecJC</vt:lpstr>
      <vt:lpstr>SloupecJH</vt:lpstr>
      <vt:lpstr>SloupecMJ</vt:lpstr>
      <vt:lpstr>SloupecMnozstvi</vt:lpstr>
      <vt:lpstr>SloupecNazPol</vt:lpstr>
      <vt:lpstr>SloupecPC</vt:lpstr>
      <vt:lpstr>VRN</vt:lpstr>
      <vt:lpstr>VRNKc</vt:lpstr>
      <vt:lpstr>VRNnazev</vt:lpstr>
      <vt:lpstr>VRNproc</vt:lpstr>
      <vt:lpstr>VRNzakl</vt:lpstr>
      <vt:lpstr>Zakazka</vt:lpstr>
      <vt:lpstr>Zaklad22</vt:lpstr>
      <vt:lpstr>Zaklad5</vt:lpstr>
      <vt:lpstr>Zhotovitel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gabossv650s@seznam.cz</cp:lastModifiedBy>
  <dcterms:created xsi:type="dcterms:W3CDTF">2014-05-23T08:47:23Z</dcterms:created>
  <dcterms:modified xsi:type="dcterms:W3CDTF">2014-06-09T15:09:57Z</dcterms:modified>
</cp:coreProperties>
</file>