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30" windowWidth="18915" windowHeight="11535" activeTab="2"/>
  </bookViews>
  <sheets>
    <sheet name="Krycí list" sheetId="1" r:id="rId1"/>
    <sheet name="Rekapitulace" sheetId="2" r:id="rId2"/>
    <sheet name="Položky" sheetId="3" r:id="rId3"/>
  </sheets>
  <definedNames>
    <definedName name="cisloobjektu">'Krycí list'!$A$5</definedName>
    <definedName name="cislostavby">'Krycí list'!$A$7</definedName>
    <definedName name="Datum">'Krycí list'!$B$27</definedName>
    <definedName name="Dil">Rekapitulace!$A$6</definedName>
    <definedName name="Dodavka">Rekapitulace!$G$24</definedName>
    <definedName name="Dodavka0">Položky!#REF!</definedName>
    <definedName name="HSV">Rekapitulace!$E$24</definedName>
    <definedName name="HSV0">Položky!#REF!</definedName>
    <definedName name="HZS">Rekapitulace!$I$24</definedName>
    <definedName name="HZS0">Položky!#REF!</definedName>
    <definedName name="JKSO">'Krycí list'!$G$2</definedName>
    <definedName name="MJ">'Krycí list'!$G$5</definedName>
    <definedName name="Mont">Rekapitulace!$H$24</definedName>
    <definedName name="Montaz0">Položky!#REF!</definedName>
    <definedName name="NazevDilu">Rekapitulace!$B$6</definedName>
    <definedName name="nazevobjektu">'Krycí list'!$C$5</definedName>
    <definedName name="nazevstavby">'Krycí list'!$C$7</definedName>
    <definedName name="_xlnm.Print_Titles" localSheetId="2">Položky!$1:$6</definedName>
    <definedName name="_xlnm.Print_Titles" localSheetId="1">Rekapitulace!$1:$6</definedName>
    <definedName name="Objednatel">'Krycí list'!$C$10</definedName>
    <definedName name="_xlnm.Print_Area" localSheetId="0">'Krycí list'!$A$1:$G$45</definedName>
    <definedName name="_xlnm.Print_Area" localSheetId="2">Položky!$A$1:$G$91</definedName>
    <definedName name="_xlnm.Print_Area" localSheetId="1">Rekapitulace!$A$1:$I$38</definedName>
    <definedName name="PocetMJ">'Krycí list'!$G$6</definedName>
    <definedName name="Poznamka">'Krycí list'!$B$37</definedName>
    <definedName name="Projektant">'Krycí list'!$C$8</definedName>
    <definedName name="PSV">Rekapitulace!$F$24</definedName>
    <definedName name="PSV0">Položky!#REF!</definedName>
    <definedName name="SazbaDPH1">'Krycí list'!$C$30</definedName>
    <definedName name="SazbaDPH2">'Krycí list'!$C$32</definedName>
    <definedName name="SloupecCC">Položky!$G$6</definedName>
    <definedName name="SloupecCisloPol">Položky!$B$6</definedName>
    <definedName name="SloupecJC">Položky!$F$6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Rekapitulace!$H$37</definedName>
    <definedName name="VRNKc">Rekapitulace!#REF!</definedName>
    <definedName name="VRNnazev">Rekapitulace!#REF!</definedName>
    <definedName name="VRNproc">Rekapitulace!#REF!</definedName>
    <definedName name="VRNzakl">Rekapitulace!#REF!</definedName>
    <definedName name="Zakazka">'Krycí list'!$G$11</definedName>
    <definedName name="Zaklad22">'Krycí list'!$F$32</definedName>
    <definedName name="Zaklad5">'Krycí list'!$F$30</definedName>
    <definedName name="Zhotovitel">'Krycí list'!$C$11:$E$11</definedName>
  </definedNames>
  <calcPr calcId="145621"/>
</workbook>
</file>

<file path=xl/calcChain.xml><?xml version="1.0" encoding="utf-8"?>
<calcChain xmlns="http://schemas.openxmlformats.org/spreadsheetml/2006/main">
  <c r="G91" i="3" l="1"/>
  <c r="D21" i="1"/>
  <c r="D20" i="1"/>
  <c r="D19" i="1"/>
  <c r="D18" i="1"/>
  <c r="D17" i="1"/>
  <c r="D16" i="1"/>
  <c r="D15" i="1"/>
  <c r="BE90" i="3"/>
  <c r="BD90" i="3"/>
  <c r="BC90" i="3"/>
  <c r="BB90" i="3"/>
  <c r="G90" i="3"/>
  <c r="BA90" i="3" s="1"/>
  <c r="BE89" i="3"/>
  <c r="BD89" i="3"/>
  <c r="BC89" i="3"/>
  <c r="BB89" i="3"/>
  <c r="G89" i="3"/>
  <c r="BA89" i="3" s="1"/>
  <c r="BE88" i="3"/>
  <c r="BD88" i="3"/>
  <c r="BC88" i="3"/>
  <c r="BB88" i="3"/>
  <c r="G88" i="3"/>
  <c r="BA88" i="3" s="1"/>
  <c r="B23" i="2"/>
  <c r="A23" i="2"/>
  <c r="C91" i="3"/>
  <c r="BE85" i="3"/>
  <c r="BE86" i="3" s="1"/>
  <c r="I22" i="2" s="1"/>
  <c r="BC85" i="3"/>
  <c r="BC86" i="3" s="1"/>
  <c r="G22" i="2" s="1"/>
  <c r="BB85" i="3"/>
  <c r="BB86" i="3" s="1"/>
  <c r="F22" i="2" s="1"/>
  <c r="BA85" i="3"/>
  <c r="BA86" i="3" s="1"/>
  <c r="E22" i="2" s="1"/>
  <c r="G85" i="3"/>
  <c r="BD85" i="3" s="1"/>
  <c r="BD86" i="3" s="1"/>
  <c r="H22" i="2" s="1"/>
  <c r="B22" i="2"/>
  <c r="A22" i="2"/>
  <c r="C86" i="3"/>
  <c r="BE82" i="3"/>
  <c r="BE83" i="3" s="1"/>
  <c r="I21" i="2" s="1"/>
  <c r="BD82" i="3"/>
  <c r="BD83" i="3" s="1"/>
  <c r="H21" i="2" s="1"/>
  <c r="BC82" i="3"/>
  <c r="BC83" i="3" s="1"/>
  <c r="G21" i="2" s="1"/>
  <c r="BA82" i="3"/>
  <c r="BA83" i="3" s="1"/>
  <c r="E21" i="2" s="1"/>
  <c r="G82" i="3"/>
  <c r="BB82" i="3" s="1"/>
  <c r="BB83" i="3" s="1"/>
  <c r="F21" i="2" s="1"/>
  <c r="B21" i="2"/>
  <c r="A21" i="2"/>
  <c r="C83" i="3"/>
  <c r="BE79" i="3"/>
  <c r="BD79" i="3"/>
  <c r="BC79" i="3"/>
  <c r="BA79" i="3"/>
  <c r="G79" i="3"/>
  <c r="BB79" i="3" s="1"/>
  <c r="BE78" i="3"/>
  <c r="BD78" i="3"/>
  <c r="BC78" i="3"/>
  <c r="BA78" i="3"/>
  <c r="G78" i="3"/>
  <c r="BB78" i="3" s="1"/>
  <c r="B20" i="2"/>
  <c r="A20" i="2"/>
  <c r="C80" i="3"/>
  <c r="BE75" i="3"/>
  <c r="BD75" i="3"/>
  <c r="BC75" i="3"/>
  <c r="BA75" i="3"/>
  <c r="G75" i="3"/>
  <c r="BB75" i="3" s="1"/>
  <c r="BE74" i="3"/>
  <c r="BD74" i="3"/>
  <c r="BC74" i="3"/>
  <c r="BA74" i="3"/>
  <c r="G74" i="3"/>
  <c r="BB74" i="3" s="1"/>
  <c r="BE73" i="3"/>
  <c r="BD73" i="3"/>
  <c r="BC73" i="3"/>
  <c r="BA73" i="3"/>
  <c r="G73" i="3"/>
  <c r="BB73" i="3" s="1"/>
  <c r="B19" i="2"/>
  <c r="A19" i="2"/>
  <c r="C76" i="3"/>
  <c r="BE70" i="3"/>
  <c r="BD70" i="3"/>
  <c r="BC70" i="3"/>
  <c r="BA70" i="3"/>
  <c r="G70" i="3"/>
  <c r="BB70" i="3" s="1"/>
  <c r="BE69" i="3"/>
  <c r="BD69" i="3"/>
  <c r="BC69" i="3"/>
  <c r="BA69" i="3"/>
  <c r="G69" i="3"/>
  <c r="BB69" i="3" s="1"/>
  <c r="BE68" i="3"/>
  <c r="BD68" i="3"/>
  <c r="BC68" i="3"/>
  <c r="BA68" i="3"/>
  <c r="G68" i="3"/>
  <c r="BB68" i="3" s="1"/>
  <c r="BE67" i="3"/>
  <c r="BD67" i="3"/>
  <c r="BC67" i="3"/>
  <c r="BA67" i="3"/>
  <c r="G67" i="3"/>
  <c r="BB67" i="3" s="1"/>
  <c r="B18" i="2"/>
  <c r="A18" i="2"/>
  <c r="C71" i="3"/>
  <c r="BE64" i="3"/>
  <c r="BD64" i="3"/>
  <c r="BC64" i="3"/>
  <c r="BA64" i="3"/>
  <c r="G64" i="3"/>
  <c r="BB64" i="3" s="1"/>
  <c r="BE63" i="3"/>
  <c r="BD63" i="3"/>
  <c r="BC63" i="3"/>
  <c r="BA63" i="3"/>
  <c r="G63" i="3"/>
  <c r="BB63" i="3" s="1"/>
  <c r="BE62" i="3"/>
  <c r="BD62" i="3"/>
  <c r="BC62" i="3"/>
  <c r="BA62" i="3"/>
  <c r="G62" i="3"/>
  <c r="BB62" i="3" s="1"/>
  <c r="B17" i="2"/>
  <c r="A17" i="2"/>
  <c r="C65" i="3"/>
  <c r="BE59" i="3"/>
  <c r="BD59" i="3"/>
  <c r="BC59" i="3"/>
  <c r="BA59" i="3"/>
  <c r="G59" i="3"/>
  <c r="BB59" i="3" s="1"/>
  <c r="BE58" i="3"/>
  <c r="BD58" i="3"/>
  <c r="BC58" i="3"/>
  <c r="BA58" i="3"/>
  <c r="G58" i="3"/>
  <c r="BB58" i="3" s="1"/>
  <c r="BE57" i="3"/>
  <c r="BD57" i="3"/>
  <c r="BC57" i="3"/>
  <c r="BA57" i="3"/>
  <c r="G57" i="3"/>
  <c r="BB57" i="3" s="1"/>
  <c r="BE56" i="3"/>
  <c r="BD56" i="3"/>
  <c r="BC56" i="3"/>
  <c r="BA56" i="3"/>
  <c r="G56" i="3"/>
  <c r="BB56" i="3" s="1"/>
  <c r="BE55" i="3"/>
  <c r="BD55" i="3"/>
  <c r="BC55" i="3"/>
  <c r="BA55" i="3"/>
  <c r="G55" i="3"/>
  <c r="BB55" i="3" s="1"/>
  <c r="BE54" i="3"/>
  <c r="BD54" i="3"/>
  <c r="BC54" i="3"/>
  <c r="BA54" i="3"/>
  <c r="G54" i="3"/>
  <c r="BB54" i="3" s="1"/>
  <c r="BE53" i="3"/>
  <c r="BD53" i="3"/>
  <c r="BC53" i="3"/>
  <c r="BA53" i="3"/>
  <c r="G53" i="3"/>
  <c r="BB53" i="3" s="1"/>
  <c r="B16" i="2"/>
  <c r="A16" i="2"/>
  <c r="C60" i="3"/>
  <c r="BE50" i="3"/>
  <c r="BE51" i="3" s="1"/>
  <c r="I15" i="2" s="1"/>
  <c r="BD50" i="3"/>
  <c r="BD51" i="3" s="1"/>
  <c r="H15" i="2" s="1"/>
  <c r="BC50" i="3"/>
  <c r="BC51" i="3" s="1"/>
  <c r="G15" i="2" s="1"/>
  <c r="BB50" i="3"/>
  <c r="BB51" i="3" s="1"/>
  <c r="F15" i="2" s="1"/>
  <c r="G50" i="3"/>
  <c r="BA50" i="3" s="1"/>
  <c r="BA51" i="3" s="1"/>
  <c r="E15" i="2" s="1"/>
  <c r="B15" i="2"/>
  <c r="A15" i="2"/>
  <c r="C51" i="3"/>
  <c r="BE47" i="3"/>
  <c r="BD47" i="3"/>
  <c r="BC47" i="3"/>
  <c r="BB47" i="3"/>
  <c r="G47" i="3"/>
  <c r="BA47" i="3" s="1"/>
  <c r="BE46" i="3"/>
  <c r="BD46" i="3"/>
  <c r="BC46" i="3"/>
  <c r="BB46" i="3"/>
  <c r="G46" i="3"/>
  <c r="BA46" i="3" s="1"/>
  <c r="B14" i="2"/>
  <c r="A14" i="2"/>
  <c r="C48" i="3"/>
  <c r="BE43" i="3"/>
  <c r="BD43" i="3"/>
  <c r="BC43" i="3"/>
  <c r="BB43" i="3"/>
  <c r="G43" i="3"/>
  <c r="BA43" i="3" s="1"/>
  <c r="BE42" i="3"/>
  <c r="BE44" i="3" s="1"/>
  <c r="I13" i="2" s="1"/>
  <c r="BD42" i="3"/>
  <c r="BC42" i="3"/>
  <c r="BB42" i="3"/>
  <c r="G42" i="3"/>
  <c r="BA42" i="3" s="1"/>
  <c r="B13" i="2"/>
  <c r="A13" i="2"/>
  <c r="C44" i="3"/>
  <c r="BE39" i="3"/>
  <c r="BD39" i="3"/>
  <c r="BC39" i="3"/>
  <c r="BB39" i="3"/>
  <c r="G39" i="3"/>
  <c r="BA39" i="3" s="1"/>
  <c r="BE38" i="3"/>
  <c r="BD38" i="3"/>
  <c r="BC38" i="3"/>
  <c r="BB38" i="3"/>
  <c r="G38" i="3"/>
  <c r="BA38" i="3" s="1"/>
  <c r="BE37" i="3"/>
  <c r="BD37" i="3"/>
  <c r="BC37" i="3"/>
  <c r="BB37" i="3"/>
  <c r="G37" i="3"/>
  <c r="BA37" i="3" s="1"/>
  <c r="BE36" i="3"/>
  <c r="BD36" i="3"/>
  <c r="BC36" i="3"/>
  <c r="BB36" i="3"/>
  <c r="G36" i="3"/>
  <c r="BA36" i="3" s="1"/>
  <c r="BE35" i="3"/>
  <c r="BD35" i="3"/>
  <c r="BC35" i="3"/>
  <c r="BB35" i="3"/>
  <c r="G35" i="3"/>
  <c r="BA35" i="3" s="1"/>
  <c r="BE34" i="3"/>
  <c r="BD34" i="3"/>
  <c r="BC34" i="3"/>
  <c r="BB34" i="3"/>
  <c r="G34" i="3"/>
  <c r="BA34" i="3" s="1"/>
  <c r="BE33" i="3"/>
  <c r="BD33" i="3"/>
  <c r="BC33" i="3"/>
  <c r="BB33" i="3"/>
  <c r="G33" i="3"/>
  <c r="BA33" i="3" s="1"/>
  <c r="BE32" i="3"/>
  <c r="BD32" i="3"/>
  <c r="BC32" i="3"/>
  <c r="BB32" i="3"/>
  <c r="G32" i="3"/>
  <c r="BA32" i="3" s="1"/>
  <c r="BE31" i="3"/>
  <c r="BD31" i="3"/>
  <c r="BC31" i="3"/>
  <c r="BB31" i="3"/>
  <c r="G31" i="3"/>
  <c r="BA31" i="3" s="1"/>
  <c r="B12" i="2"/>
  <c r="A12" i="2"/>
  <c r="C40" i="3"/>
  <c r="BE28" i="3"/>
  <c r="BE29" i="3" s="1"/>
  <c r="I11" i="2" s="1"/>
  <c r="BD28" i="3"/>
  <c r="BD29" i="3" s="1"/>
  <c r="H11" i="2" s="1"/>
  <c r="BC28" i="3"/>
  <c r="BC29" i="3" s="1"/>
  <c r="G11" i="2" s="1"/>
  <c r="BB28" i="3"/>
  <c r="BB29" i="3" s="1"/>
  <c r="F11" i="2" s="1"/>
  <c r="G28" i="3"/>
  <c r="BA28" i="3" s="1"/>
  <c r="BA29" i="3" s="1"/>
  <c r="E11" i="2" s="1"/>
  <c r="B11" i="2"/>
  <c r="A11" i="2"/>
  <c r="C29" i="3"/>
  <c r="BE25" i="3"/>
  <c r="BD25" i="3"/>
  <c r="BC25" i="3"/>
  <c r="BB25" i="3"/>
  <c r="G25" i="3"/>
  <c r="BA25" i="3" s="1"/>
  <c r="BE24" i="3"/>
  <c r="BD24" i="3"/>
  <c r="BC24" i="3"/>
  <c r="BB24" i="3"/>
  <c r="G24" i="3"/>
  <c r="BA24" i="3" s="1"/>
  <c r="BE23" i="3"/>
  <c r="BD23" i="3"/>
  <c r="BC23" i="3"/>
  <c r="BB23" i="3"/>
  <c r="G23" i="3"/>
  <c r="BA23" i="3" s="1"/>
  <c r="BE22" i="3"/>
  <c r="BD22" i="3"/>
  <c r="BC22" i="3"/>
  <c r="BB22" i="3"/>
  <c r="G22" i="3"/>
  <c r="BA22" i="3" s="1"/>
  <c r="BE21" i="3"/>
  <c r="BD21" i="3"/>
  <c r="BC21" i="3"/>
  <c r="BB21" i="3"/>
  <c r="G21" i="3"/>
  <c r="BA21" i="3" s="1"/>
  <c r="BE20" i="3"/>
  <c r="BD20" i="3"/>
  <c r="BC20" i="3"/>
  <c r="BB20" i="3"/>
  <c r="G20" i="3"/>
  <c r="BA20" i="3" s="1"/>
  <c r="BE19" i="3"/>
  <c r="BD19" i="3"/>
  <c r="BC19" i="3"/>
  <c r="BB19" i="3"/>
  <c r="G19" i="3"/>
  <c r="BA19" i="3" s="1"/>
  <c r="B10" i="2"/>
  <c r="A10" i="2"/>
  <c r="C26" i="3"/>
  <c r="BE16" i="3"/>
  <c r="BD16" i="3"/>
  <c r="BC16" i="3"/>
  <c r="BB16" i="3"/>
  <c r="G16" i="3"/>
  <c r="BA16" i="3" s="1"/>
  <c r="BE15" i="3"/>
  <c r="BD15" i="3"/>
  <c r="BC15" i="3"/>
  <c r="BB15" i="3"/>
  <c r="G15" i="3"/>
  <c r="BA15" i="3" s="1"/>
  <c r="B9" i="2"/>
  <c r="A9" i="2"/>
  <c r="C17" i="3"/>
  <c r="BE12" i="3"/>
  <c r="BE13" i="3" s="1"/>
  <c r="I8" i="2" s="1"/>
  <c r="BD12" i="3"/>
  <c r="BD13" i="3" s="1"/>
  <c r="H8" i="2" s="1"/>
  <c r="BC12" i="3"/>
  <c r="BC13" i="3" s="1"/>
  <c r="G8" i="2" s="1"/>
  <c r="BB12" i="3"/>
  <c r="BB13" i="3" s="1"/>
  <c r="F8" i="2" s="1"/>
  <c r="G12" i="3"/>
  <c r="BA12" i="3" s="1"/>
  <c r="BA13" i="3" s="1"/>
  <c r="E8" i="2" s="1"/>
  <c r="B8" i="2"/>
  <c r="A8" i="2"/>
  <c r="C13" i="3"/>
  <c r="BE9" i="3"/>
  <c r="BD9" i="3"/>
  <c r="BC9" i="3"/>
  <c r="BB9" i="3"/>
  <c r="G9" i="3"/>
  <c r="BA9" i="3" s="1"/>
  <c r="BE8" i="3"/>
  <c r="BD8" i="3"/>
  <c r="BC8" i="3"/>
  <c r="BB8" i="3"/>
  <c r="G8" i="3"/>
  <c r="BA8" i="3" s="1"/>
  <c r="B7" i="2"/>
  <c r="A7" i="2"/>
  <c r="C10" i="3"/>
  <c r="E4" i="3"/>
  <c r="C4" i="3"/>
  <c r="F3" i="3"/>
  <c r="C3" i="3"/>
  <c r="C2" i="2"/>
  <c r="C1" i="2"/>
  <c r="C33" i="1"/>
  <c r="F33" i="1" s="1"/>
  <c r="C31" i="1"/>
  <c r="C9" i="1"/>
  <c r="G7" i="1"/>
  <c r="D2" i="1"/>
  <c r="C2" i="1"/>
  <c r="G86" i="3" l="1"/>
  <c r="BB91" i="3"/>
  <c r="F23" i="2" s="1"/>
  <c r="BD48" i="3"/>
  <c r="H14" i="2" s="1"/>
  <c r="BD65" i="3"/>
  <c r="H17" i="2" s="1"/>
  <c r="BE17" i="3"/>
  <c r="I9" i="2" s="1"/>
  <c r="BD91" i="3"/>
  <c r="H23" i="2" s="1"/>
  <c r="BC80" i="3"/>
  <c r="G20" i="2" s="1"/>
  <c r="BA60" i="3"/>
  <c r="E16" i="2" s="1"/>
  <c r="BE10" i="3"/>
  <c r="I7" i="2" s="1"/>
  <c r="BC44" i="3"/>
  <c r="G13" i="2" s="1"/>
  <c r="BA80" i="3"/>
  <c r="E20" i="2" s="1"/>
  <c r="BC40" i="3"/>
  <c r="G12" i="2" s="1"/>
  <c r="G22" i="1"/>
  <c r="BC10" i="3"/>
  <c r="G7" i="2" s="1"/>
  <c r="BC26" i="3"/>
  <c r="G10" i="2" s="1"/>
  <c r="BC60" i="3"/>
  <c r="G16" i="2" s="1"/>
  <c r="BE60" i="3"/>
  <c r="I16" i="2" s="1"/>
  <c r="BA71" i="3"/>
  <c r="E18" i="2" s="1"/>
  <c r="BC76" i="3"/>
  <c r="G19" i="2" s="1"/>
  <c r="BA76" i="3"/>
  <c r="E19" i="2" s="1"/>
  <c r="BE76" i="3"/>
  <c r="I19" i="2" s="1"/>
  <c r="BA65" i="3"/>
  <c r="E17" i="2" s="1"/>
  <c r="BE80" i="3"/>
  <c r="I20" i="2" s="1"/>
  <c r="BD17" i="3"/>
  <c r="H9" i="2" s="1"/>
  <c r="BC71" i="3"/>
  <c r="G18" i="2" s="1"/>
  <c r="BD71" i="3"/>
  <c r="H18" i="2" s="1"/>
  <c r="BE48" i="3"/>
  <c r="I14" i="2" s="1"/>
  <c r="BE26" i="3"/>
  <c r="I10" i="2" s="1"/>
  <c r="BE40" i="3"/>
  <c r="I12" i="2" s="1"/>
  <c r="BB48" i="3"/>
  <c r="F14" i="2" s="1"/>
  <c r="BE65" i="3"/>
  <c r="I17" i="2" s="1"/>
  <c r="BD80" i="3"/>
  <c r="H20" i="2" s="1"/>
  <c r="G83" i="3"/>
  <c r="BC17" i="3"/>
  <c r="G9" i="2" s="1"/>
  <c r="BB17" i="3"/>
  <c r="F9" i="2" s="1"/>
  <c r="BE71" i="3"/>
  <c r="I18" i="2" s="1"/>
  <c r="G80" i="3"/>
  <c r="BA91" i="3"/>
  <c r="E23" i="2" s="1"/>
  <c r="BE91" i="3"/>
  <c r="I23" i="2" s="1"/>
  <c r="BC48" i="3"/>
  <c r="G14" i="2" s="1"/>
  <c r="BD60" i="3"/>
  <c r="H16" i="2" s="1"/>
  <c r="BC65" i="3"/>
  <c r="G17" i="2" s="1"/>
  <c r="BD76" i="3"/>
  <c r="H19" i="2" s="1"/>
  <c r="BB10" i="3"/>
  <c r="F7" i="2" s="1"/>
  <c r="BA17" i="3"/>
  <c r="E9" i="2" s="1"/>
  <c r="BB26" i="3"/>
  <c r="F10" i="2" s="1"/>
  <c r="BD40" i="3"/>
  <c r="H12" i="2" s="1"/>
  <c r="BB44" i="3"/>
  <c r="F13" i="2" s="1"/>
  <c r="BB60" i="3"/>
  <c r="F16" i="2" s="1"/>
  <c r="G65" i="3"/>
  <c r="BB65" i="3"/>
  <c r="F17" i="2" s="1"/>
  <c r="G71" i="3"/>
  <c r="G76" i="3"/>
  <c r="BC91" i="3"/>
  <c r="G23" i="2" s="1"/>
  <c r="BD10" i="3"/>
  <c r="H7" i="2" s="1"/>
  <c r="BD26" i="3"/>
  <c r="H10" i="2" s="1"/>
  <c r="BB40" i="3"/>
  <c r="F12" i="2" s="1"/>
  <c r="BD44" i="3"/>
  <c r="H13" i="2" s="1"/>
  <c r="BA48" i="3"/>
  <c r="E14" i="2" s="1"/>
  <c r="BB80" i="3"/>
  <c r="F20" i="2" s="1"/>
  <c r="BA10" i="3"/>
  <c r="E7" i="2" s="1"/>
  <c r="BA26" i="3"/>
  <c r="E10" i="2" s="1"/>
  <c r="BA40" i="3"/>
  <c r="E12" i="2" s="1"/>
  <c r="BA44" i="3"/>
  <c r="E13" i="2" s="1"/>
  <c r="BB71" i="3"/>
  <c r="F18" i="2" s="1"/>
  <c r="BB76" i="3"/>
  <c r="F19" i="2" s="1"/>
  <c r="G10" i="3"/>
  <c r="G13" i="3"/>
  <c r="G17" i="3"/>
  <c r="G26" i="3"/>
  <c r="G29" i="3"/>
  <c r="G40" i="3"/>
  <c r="G44" i="3"/>
  <c r="G48" i="3"/>
  <c r="G51" i="3"/>
  <c r="G60" i="3"/>
  <c r="I24" i="2" l="1"/>
  <c r="C21" i="1" s="1"/>
  <c r="F24" i="2"/>
  <c r="C16" i="1" s="1"/>
  <c r="H24" i="2"/>
  <c r="C17" i="1" s="1"/>
  <c r="G24" i="2"/>
  <c r="C18" i="1" s="1"/>
  <c r="E24" i="2"/>
  <c r="C15" i="1" l="1"/>
  <c r="C19" i="1" s="1"/>
  <c r="C22" i="1" s="1"/>
  <c r="G36" i="2"/>
  <c r="I36" i="2" s="1"/>
  <c r="G35" i="2"/>
  <c r="I35" i="2" s="1"/>
  <c r="G21" i="1" s="1"/>
  <c r="G34" i="2"/>
  <c r="I34" i="2" s="1"/>
  <c r="G20" i="1" s="1"/>
  <c r="G33" i="2"/>
  <c r="I33" i="2" s="1"/>
  <c r="G19" i="1" s="1"/>
  <c r="G32" i="2"/>
  <c r="I32" i="2" s="1"/>
  <c r="G18" i="1" s="1"/>
  <c r="G31" i="2"/>
  <c r="I31" i="2" s="1"/>
  <c r="G17" i="1" s="1"/>
  <c r="G30" i="2"/>
  <c r="I30" i="2" s="1"/>
  <c r="G16" i="1" s="1"/>
  <c r="G29" i="2"/>
  <c r="I29" i="2" s="1"/>
  <c r="G15" i="1" l="1"/>
  <c r="H37" i="2"/>
  <c r="G23" i="1" s="1"/>
  <c r="C23" i="1" l="1"/>
  <c r="F30" i="1" s="1"/>
  <c r="F31" i="1" l="1"/>
  <c r="F34" i="1" s="1"/>
</calcChain>
</file>

<file path=xl/sharedStrings.xml><?xml version="1.0" encoding="utf-8"?>
<sst xmlns="http://schemas.openxmlformats.org/spreadsheetml/2006/main" count="376" uniqueCount="270">
  <si>
    <t>Rozpočet</t>
  </si>
  <si>
    <t xml:space="preserve">JKSO </t>
  </si>
  <si>
    <t>Objekt</t>
  </si>
  <si>
    <t>Název objektu</t>
  </si>
  <si>
    <t xml:space="preserve">SKP </t>
  </si>
  <si>
    <t xml:space="preserve"> </t>
  </si>
  <si>
    <t>Měrná jednotka</t>
  </si>
  <si>
    <t>Stavba</t>
  </si>
  <si>
    <t>Název stavby</t>
  </si>
  <si>
    <t>Počet jednotek</t>
  </si>
  <si>
    <t>Náklady na m.j.</t>
  </si>
  <si>
    <t>Projektant</t>
  </si>
  <si>
    <t>Typ rozpočtu</t>
  </si>
  <si>
    <t>Zpracovatel projektu</t>
  </si>
  <si>
    <t>Objednatel</t>
  </si>
  <si>
    <t>Dodavatel</t>
  </si>
  <si>
    <t xml:space="preserve">Zakázkové číslo </t>
  </si>
  <si>
    <t>Rozpočtoval</t>
  </si>
  <si>
    <t>Počet listů</t>
  </si>
  <si>
    <t>ROZPOČTOVÉ NÁKLADY</t>
  </si>
  <si>
    <t>Základní rozpočtové náklady</t>
  </si>
  <si>
    <t>Ostatní rozpočtové náklady</t>
  </si>
  <si>
    <t>HSV celkem</t>
  </si>
  <si>
    <t>Z</t>
  </si>
  <si>
    <t>PSV celkem</t>
  </si>
  <si>
    <t>R</t>
  </si>
  <si>
    <t>M práce celkem</t>
  </si>
  <si>
    <t>N</t>
  </si>
  <si>
    <t>M dodávky celkem</t>
  </si>
  <si>
    <t>ZRN celkem</t>
  </si>
  <si>
    <t>HZS</t>
  </si>
  <si>
    <t>ZRN+HZS</t>
  </si>
  <si>
    <t>ZRN+ost.náklady+HZS</t>
  </si>
  <si>
    <t>Ostatní náklady celkem</t>
  </si>
  <si>
    <t>Vypracoval</t>
  </si>
  <si>
    <t>Za zhotovitele</t>
  </si>
  <si>
    <t>Za objednatele</t>
  </si>
  <si>
    <t>Jméno :</t>
  </si>
  <si>
    <t>Datum :</t>
  </si>
  <si>
    <t>Podpis :</t>
  </si>
  <si>
    <t>Podpis:</t>
  </si>
  <si>
    <t>Základ pro DPH</t>
  </si>
  <si>
    <t xml:space="preserve">%  </t>
  </si>
  <si>
    <t>DPH</t>
  </si>
  <si>
    <t xml:space="preserve">% </t>
  </si>
  <si>
    <t>CENA ZA OBJEKT CELKEM</t>
  </si>
  <si>
    <t>Poznámka :</t>
  </si>
  <si>
    <t>Stavba :</t>
  </si>
  <si>
    <t>Rozpočet :</t>
  </si>
  <si>
    <t>Objekt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</si>
  <si>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</si>
  <si>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</si>
  <si>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</si>
  <si>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</si>
  <si>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</si>
  <si>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</si>
  <si>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</si>
  <si>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</si>
  <si>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</si>
  <si>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</si>
  <si>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</si>
  <si>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</si>
  <si>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</si>
  <si>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</si>
  <si>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</si>
  <si>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</si>
  <si>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</si>
  <si>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</si>
  <si>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</si>
  <si>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</si>
  <si>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</si>
  <si>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</si>
  <si>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Díl:</t>
  </si>
  <si>
    <t>1</t>
  </si>
  <si>
    <t>Zemní práce</t>
  </si>
  <si>
    <t>Celkem za</t>
  </si>
  <si>
    <t>23</t>
  </si>
  <si>
    <t>Oprava fasády hasičské zbrojnice , Hodonice</t>
  </si>
  <si>
    <t>01</t>
  </si>
  <si>
    <t>Oprava fasády</t>
  </si>
  <si>
    <t>174101102R00</t>
  </si>
  <si>
    <t xml:space="preserve">Zásyp ruční se zhutněním </t>
  </si>
  <si>
    <t>m3</t>
  </si>
  <si>
    <t>583318004</t>
  </si>
  <si>
    <t>Kamenivo těžené frakce  16/32 Jihomor. kraj</t>
  </si>
  <si>
    <t>T</t>
  </si>
  <si>
    <t>2</t>
  </si>
  <si>
    <t>Základy a zvláštní zakládání</t>
  </si>
  <si>
    <t>281606113R00</t>
  </si>
  <si>
    <t xml:space="preserve">Injektáž zdiva cihlového tl. 60 cm </t>
  </si>
  <si>
    <t>m</t>
  </si>
  <si>
    <t>61</t>
  </si>
  <si>
    <t>Upravy povrchů vnitřní</t>
  </si>
  <si>
    <t>61-01</t>
  </si>
  <si>
    <t xml:space="preserve">Zednické zapravení po výměně oken a vrat </t>
  </si>
  <si>
    <t>612476015U00</t>
  </si>
  <si>
    <t>m2</t>
  </si>
  <si>
    <t>62</t>
  </si>
  <si>
    <t>Úpravy povrchů vnější</t>
  </si>
  <si>
    <t>62-01</t>
  </si>
  <si>
    <t xml:space="preserve">Nápis na fasádě HASIČSKÁ ZBROJNICE </t>
  </si>
  <si>
    <t>kompl.</t>
  </si>
  <si>
    <t>62-02</t>
  </si>
  <si>
    <t xml:space="preserve">Dmtz. + mtz. informačních tabulek </t>
  </si>
  <si>
    <t>kus</t>
  </si>
  <si>
    <t>620471811U00</t>
  </si>
  <si>
    <t>620991121R00</t>
  </si>
  <si>
    <t xml:space="preserve">Zakrývání výplní vnějších otvorů z lešení </t>
  </si>
  <si>
    <t>622471115R00</t>
  </si>
  <si>
    <t xml:space="preserve">Úprava stěn aktivovaným štukem </t>
  </si>
  <si>
    <t>622471317RU2</t>
  </si>
  <si>
    <t>622476016U00</t>
  </si>
  <si>
    <t>93</t>
  </si>
  <si>
    <t>Dokončovací práce inženýrskách staveb</t>
  </si>
  <si>
    <t>938533111U00</t>
  </si>
  <si>
    <t xml:space="preserve">Očištění povrchu tlakovou vodou </t>
  </si>
  <si>
    <t>94</t>
  </si>
  <si>
    <t>Lešení a stavební výtahy</t>
  </si>
  <si>
    <t>941941031RT4</t>
  </si>
  <si>
    <t>941941191RT4</t>
  </si>
  <si>
    <t>941941831RT4</t>
  </si>
  <si>
    <t>943943221R00</t>
  </si>
  <si>
    <t xml:space="preserve">Montáž lešení prostorové lehké, do 200kg, H 10 m </t>
  </si>
  <si>
    <t>943943292R00</t>
  </si>
  <si>
    <t xml:space="preserve">Příplatek za každý měsíc použití k pol..3221, 3222 </t>
  </si>
  <si>
    <t>943943821R00</t>
  </si>
  <si>
    <t xml:space="preserve">Demontáž lešení, prostor. lehké, 200 kPa, H 10 m </t>
  </si>
  <si>
    <t>943955021R00</t>
  </si>
  <si>
    <t xml:space="preserve">Montáž lešeňové podlahy s příčníky a podél.,H 10 m </t>
  </si>
  <si>
    <t>943955191R00</t>
  </si>
  <si>
    <t xml:space="preserve">Příplatek za každý měsíc použití leš.k pol.21až 41 </t>
  </si>
  <si>
    <t>943955821R00</t>
  </si>
  <si>
    <t xml:space="preserve">Demontáž leš. podlahy s příč. a podélníky, H 10 m </t>
  </si>
  <si>
    <t>96</t>
  </si>
  <si>
    <t>Bourání konstrukcí</t>
  </si>
  <si>
    <t>968071137R00</t>
  </si>
  <si>
    <t xml:space="preserve">Vyvěšení, zavěšení kovových křídel vrat nad 4 m2 </t>
  </si>
  <si>
    <t>968072559R00</t>
  </si>
  <si>
    <t xml:space="preserve">Vybourání kovových vrat plochy nad 5 m2 </t>
  </si>
  <si>
    <t>97</t>
  </si>
  <si>
    <t>Prorážení otvorů</t>
  </si>
  <si>
    <t>978013191R00</t>
  </si>
  <si>
    <t xml:space="preserve">Otlučení omítek vnitřních stěn v rozsahu do 100 % </t>
  </si>
  <si>
    <t>978015291R00</t>
  </si>
  <si>
    <t xml:space="preserve">Otlučení omítek vnějších MVC v složit.1-4 do 100 % </t>
  </si>
  <si>
    <t>99</t>
  </si>
  <si>
    <t>Staveništní přesun hmot</t>
  </si>
  <si>
    <t>999281111R00</t>
  </si>
  <si>
    <t xml:space="preserve">Přesun hmot pro opravy a údržbu do výšky 25 m </t>
  </si>
  <si>
    <t>t</t>
  </si>
  <si>
    <t>764</t>
  </si>
  <si>
    <t>Konstrukce klempířské</t>
  </si>
  <si>
    <t>764410240R00</t>
  </si>
  <si>
    <t xml:space="preserve">Oplechování parapetů včetně rohů Pz, rš 250 mm </t>
  </si>
  <si>
    <t>764410850R00</t>
  </si>
  <si>
    <t xml:space="preserve">Demontáž oplechování parapetů,rš od 100 do 330 mm </t>
  </si>
  <si>
    <t>764421230R00</t>
  </si>
  <si>
    <t xml:space="preserve">Oplechování říms z Pz plechu, rš 200 mm </t>
  </si>
  <si>
    <t>764421830R00</t>
  </si>
  <si>
    <t xml:space="preserve">Demontáž oplechování říms,rš od 100 do 200 mm </t>
  </si>
  <si>
    <t>764454202R00</t>
  </si>
  <si>
    <t xml:space="preserve">Odpadní trouby z Pz plechu, kruhové, D 100 mm </t>
  </si>
  <si>
    <t>764454801R00</t>
  </si>
  <si>
    <t xml:space="preserve">Demontáž odpadních trub kruhových,D 75 a 100 mm </t>
  </si>
  <si>
    <t>998764102R00</t>
  </si>
  <si>
    <t xml:space="preserve">Přesun hmot pro klempířské konstr., výšky do 12 m </t>
  </si>
  <si>
    <t>766</t>
  </si>
  <si>
    <t>Konstrukce truhlářské</t>
  </si>
  <si>
    <t>766-01</t>
  </si>
  <si>
    <t xml:space="preserve">Dmtz.+dod.+mtz. okna plastového 0,9x1,4m -O1 </t>
  </si>
  <si>
    <t>766-02</t>
  </si>
  <si>
    <t xml:space="preserve">Dmtz.+dod.+mtz. drřevěné výplně 1,07x1,59m -O2 </t>
  </si>
  <si>
    <t>998766202R00</t>
  </si>
  <si>
    <t xml:space="preserve">Přesun hmot pro truhlářské konstr., výšky do 12 m </t>
  </si>
  <si>
    <t>767</t>
  </si>
  <si>
    <t>Konstrukce zámečnické</t>
  </si>
  <si>
    <t>767-01</t>
  </si>
  <si>
    <t xml:space="preserve">Dod.+mtz. garážových sekčních vrat 2,98x2,76m - D1 </t>
  </si>
  <si>
    <t>767-02</t>
  </si>
  <si>
    <t xml:space="preserve">Dmtz. okenních mříží </t>
  </si>
  <si>
    <t>767-03</t>
  </si>
  <si>
    <t>998767202R00</t>
  </si>
  <si>
    <t xml:space="preserve">Přesun hmot pro zámečnické konstr., výšky do 12 m </t>
  </si>
  <si>
    <t>781</t>
  </si>
  <si>
    <t>Obklady keramické</t>
  </si>
  <si>
    <t>781-01</t>
  </si>
  <si>
    <t xml:space="preserve">Dod. obkladu </t>
  </si>
  <si>
    <t>781473114U00</t>
  </si>
  <si>
    <t xml:space="preserve">Mtž keram hladká lepidlo -22ks/m2 </t>
  </si>
  <si>
    <t>998781202R00</t>
  </si>
  <si>
    <t xml:space="preserve">Přesun hmot pro obklady keramické, výšky do 12 m </t>
  </si>
  <si>
    <t>783</t>
  </si>
  <si>
    <t>Nátěry</t>
  </si>
  <si>
    <t>783103811R00</t>
  </si>
  <si>
    <t xml:space="preserve">Odstranění nátěrů z ocel.konstrukcí "C" oškrábáním </t>
  </si>
  <si>
    <t>783114530R00</t>
  </si>
  <si>
    <t xml:space="preserve">Nátěr olejový OK "C" nebo "CC" 2x +1x email </t>
  </si>
  <si>
    <t>784</t>
  </si>
  <si>
    <t>Malby</t>
  </si>
  <si>
    <t>784442001RT2</t>
  </si>
  <si>
    <t>M21</t>
  </si>
  <si>
    <t>Elektromontáže</t>
  </si>
  <si>
    <t>M-21-01</t>
  </si>
  <si>
    <t xml:space="preserve">Přesunutí světla + vedení , kabeláž v liště </t>
  </si>
  <si>
    <t>D96</t>
  </si>
  <si>
    <t>Přesuny suti a vybouraných hmot</t>
  </si>
  <si>
    <t>979083113R00</t>
  </si>
  <si>
    <t xml:space="preserve">Vodorovné přemístění suti na skládku do 2000 m </t>
  </si>
  <si>
    <t>979087112R00</t>
  </si>
  <si>
    <t xml:space="preserve">Nakládání suti na dopravní prostředky </t>
  </si>
  <si>
    <t>979099111U00</t>
  </si>
  <si>
    <t xml:space="preserve">Skládkovné beton bez příměsi </t>
  </si>
  <si>
    <t>Ztížené výrobní podmínky</t>
  </si>
  <si>
    <t>Oborová přirážka</t>
  </si>
  <si>
    <t>Přesun stavebních kapacit</t>
  </si>
  <si>
    <t>Mimostaveništní doprava</t>
  </si>
  <si>
    <t>Zařízení staveniště</t>
  </si>
  <si>
    <t>Provoz investora</t>
  </si>
  <si>
    <t>Kompletační činnost (IČD)</t>
  </si>
  <si>
    <t>Rezerva rozpočtu</t>
  </si>
  <si>
    <t xml:space="preserve">Ing. Gabriel, Ing.arch.Poláček </t>
  </si>
  <si>
    <t>Obec Hodonice</t>
  </si>
  <si>
    <t xml:space="preserve">a) veškeré položky na přípomoce,  dopravu, montáž, zpevněné montážní plochy, atd...  </t>
  </si>
  <si>
    <t xml:space="preserve">zahrnout do jednotlivých jednotkových cen. : </t>
  </si>
  <si>
    <t xml:space="preserve">b) součásti prací jsou veškeré zkoušky, potřebná měření, inspekce, uvedení zařízení do provozu, zaškolení obsluhy, </t>
  </si>
  <si>
    <t xml:space="preserve">provozní řády, manuály a revize v českém jazyce. Za komplexní vyzkoušení se považuje bezporuchový </t>
  </si>
  <si>
    <t xml:space="preserve">provoz po dobu minimálně 96 hod. : </t>
  </si>
  <si>
    <t xml:space="preserve">c) součástí dodávky je zpracování veškeré dílenské dokumentace a dokumentace skutečného provedení : </t>
  </si>
  <si>
    <t xml:space="preserve">d) součástí dodávky je kompletní dokladová část díla nutná k získání kolaudačního souhlasu stavby : </t>
  </si>
  <si>
    <t xml:space="preserve">e) v rozsahu prací zhotovitele jsou rovněž jakékoliv prvky, zařízení, práce a pomocné materiály, neuvedené v tomto </t>
  </si>
  <si>
    <t xml:space="preserve">soupisu výkonů, které jsou ale nezbytně nutné k dodání, instalaci , dokončení a provozování </t>
  </si>
  <si>
    <t xml:space="preserve">díla, včetně ztratného a prořezů : </t>
  </si>
  <si>
    <t xml:space="preserve">f) součástí dodávky jsou veškerá geodetická měření jako například vytyčení konstrukcí, kontrolní měření, </t>
  </si>
  <si>
    <t xml:space="preserve">zaměření skutečného stavu apod. : </t>
  </si>
  <si>
    <t xml:space="preserve">g) součástí dodávky jsou i náklady na případná  opatření související s ochranou stávajících sítí, komunikací či staveb : </t>
  </si>
  <si>
    <t xml:space="preserve">h) součástí jednotkových cen jsou i vícenáklady související s výstavbou v zimním období, průběžný úklid staveniště </t>
  </si>
  <si>
    <t xml:space="preserve">a přilehlých komunikací, likvidaci odpadů, dočasná dopravní omezení atd. : </t>
  </si>
  <si>
    <t xml:space="preserve">Nedílnou součástí výkazu výměr ( slepého rozpočtu ) je projektová dokumentace !! : </t>
  </si>
  <si>
    <t xml:space="preserve">Zpracovatel nabídky  je povinen prověřit specifikace a výměry uvedené ve výkazu výměr. : </t>
  </si>
  <si>
    <t xml:space="preserve">V případě zjištěných rozdílů má na tyto rozdíly upozornit ve lhůtě pro podání nabídek </t>
  </si>
  <si>
    <t xml:space="preserve">prostřednictvím žádosti o dodatečné informace k zadávacím podmínkám.  </t>
  </si>
  <si>
    <t xml:space="preserve">Následné změny výměr v průběhu realizace nebudou akceptovány.  </t>
  </si>
  <si>
    <t xml:space="preserve">Veškeré práce musí být provedeny dle platných norem ČSN - viz www.ceske-normy.cz </t>
  </si>
  <si>
    <t xml:space="preserve">Platí pro celou stavbu </t>
  </si>
  <si>
    <t xml:space="preserve">Jednotlivé položky jsou specifikovány PD, dále také poznámky objednatele v rozpočtu - tisknout včetně poznámek.  </t>
  </si>
  <si>
    <t xml:space="preserve">Pozn. Objednatele </t>
  </si>
  <si>
    <t>Pozn. Zhotovitele</t>
  </si>
  <si>
    <t>Oprava okapového chodníčku, doplnění</t>
  </si>
  <si>
    <t>Specifikace sanačních materiálů viz technická zpráva a výkresová dokumentace. Kalkulovat jako ucelený komplexní systém s návazností na svislé stěny dle dodavatele stavby</t>
  </si>
  <si>
    <t>Sanační omítka systém</t>
  </si>
  <si>
    <t xml:space="preserve">Kalkulovat jako ucelený komplexní systém včetně přípravy podkladu dle dodavatele stavby. 30m2 rezerva dle skutečného stavu. </t>
  </si>
  <si>
    <t xml:space="preserve">Sanační vnější omítový systém </t>
  </si>
  <si>
    <t>Výměra včetně soklu stavby</t>
  </si>
  <si>
    <t>Nátěr základní pen silikon</t>
  </si>
  <si>
    <t xml:space="preserve">Výměra včetně soklu stavby. Kalkulovat včetně ručního dočištění např. ocelovými kartáči apod. dle možností dodavatele. Kompletní odstranění stávajících nátěrů. </t>
  </si>
  <si>
    <t xml:space="preserve">Montáž lešení leh.řad.s podlahami,š.do 1 m, H 10 m lešení </t>
  </si>
  <si>
    <t xml:space="preserve">Příplatek za každý měsíc použití lešení k pol.1031 lešení </t>
  </si>
  <si>
    <t xml:space="preserve">Demontáž lešení leh.řad.s podlahami,š.1 m, H 10 m lešení </t>
  </si>
  <si>
    <t xml:space="preserve">30m2 rezerva dle skutečného stavu. </t>
  </si>
  <si>
    <t>Dle PD</t>
  </si>
  <si>
    <t>Přesunutí informační cedule  letákům u hasičárny k zastávce</t>
  </si>
  <si>
    <t xml:space="preserve">Odsouhlasit před objednáním </t>
  </si>
  <si>
    <t xml:space="preserve">Oc. Dvířka, přepad z věže </t>
  </si>
  <si>
    <t xml:space="preserve">Dle PD </t>
  </si>
  <si>
    <t>Nátěr nebo nástřik stěn vnějších, složitost 1 - 2 hmota nátěrová</t>
  </si>
  <si>
    <t xml:space="preserve">180m2 rezerva dle skutečného stavu </t>
  </si>
  <si>
    <t>Malba disperzní interiérová, výška do 3,8 m klasik 1barevná, 2x nátěr, 1x penetrace</t>
  </si>
  <si>
    <t>100m2 rezerva dle skut,. stavu</t>
  </si>
  <si>
    <t>SOUPIS PRACÍ, DODÁVEK A SLUŽEB</t>
  </si>
  <si>
    <t>Ostatní náklady dle JMK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</si>
</sst>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0.0"/>
    <numFmt numFmtId="166" formatCode="#,##0\ &quot;Kč&quot;"/>
  </numFmts>
  <fonts count="23" x14ac:knownFonts="1">
    <font>
      <sz val="10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0"/>
      <name val="Arial CE"/>
      <charset val="238"/>
    </font>
    <font>
      <sz val="9"/>
      <name val="Arial CE"/>
      <charset val="238"/>
    </font>
    <font>
      <b/>
      <sz val="9"/>
      <name val="Arial CE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sz val="9"/>
      <name val="Arial CE"/>
      <family val="2"/>
      <charset val="238"/>
    </font>
    <font>
      <b/>
      <u/>
      <sz val="12"/>
      <name val="Arial CE"/>
      <family val="2"/>
      <charset val="238"/>
    </font>
    <font>
      <b/>
      <u/>
      <sz val="10"/>
      <name val="Arial CE"/>
      <family val="2"/>
      <charset val="238"/>
    </font>
    <font>
      <u/>
      <sz val="10"/>
      <name val="Arial CE"/>
      <family val="2"/>
      <charset val="238"/>
    </font>
    <font>
      <sz val="9"/>
      <name val="Arial CE"/>
    </font>
    <font>
      <sz val="10"/>
      <color indexed="9"/>
      <name val="Arial CE"/>
      <family val="2"/>
      <charset val="238"/>
    </font>
    <font>
      <sz val="8"/>
      <name val="Arial CE"/>
    </font>
    <font>
      <sz val="10"/>
      <color indexed="9"/>
      <name val="Arial CE"/>
    </font>
    <font>
      <b/>
      <i/>
      <sz val="10"/>
      <name val="Arial CE"/>
      <family val="2"/>
      <charset val="238"/>
    </font>
    <font>
      <i/>
      <sz val="8"/>
      <name val="Arial CE"/>
      <family val="2"/>
      <charset val="238"/>
    </font>
    <font>
      <i/>
      <sz val="9"/>
      <name val="Arial CE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231">
    <xf numFmtId="0" fontId="0" fillId="0" borderId="0" xfId="0"/>
    <xf numFmtId="0" fontId="2" fillId="0" borderId="1" xfId="0" applyFont="1" applyBorder="1" applyAlignment="1">
      <alignment horizontal="centerContinuous" vertical="top"/>
    </xf>
    <xf numFmtId="0" fontId="0" fillId="0" borderId="1" xfId="0" applyBorder="1" applyAlignment="1">
      <alignment horizontal="centerContinuous"/>
    </xf>
    <xf numFmtId="0" fontId="3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Continuous"/>
    </xf>
    <xf numFmtId="0" fontId="5" fillId="2" borderId="4" xfId="0" applyFont="1" applyFill="1" applyBorder="1" applyAlignment="1">
      <alignment horizontal="left"/>
    </xf>
    <xf numFmtId="0" fontId="4" fillId="0" borderId="5" xfId="0" applyFont="1" applyBorder="1"/>
    <xf numFmtId="49" fontId="4" fillId="0" borderId="6" xfId="0" applyNumberFormat="1" applyFont="1" applyBorder="1" applyAlignment="1">
      <alignment horizontal="left"/>
    </xf>
    <xf numFmtId="0" fontId="1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 applyAlignment="1">
      <alignment horizontal="left"/>
    </xf>
    <xf numFmtId="0" fontId="3" fillId="0" borderId="7" xfId="0" applyFont="1" applyBorder="1"/>
    <xf numFmtId="49" fontId="4" fillId="0" borderId="11" xfId="0" applyNumberFormat="1" applyFont="1" applyBorder="1" applyAlignment="1">
      <alignment horizontal="left"/>
    </xf>
    <xf numFmtId="49" fontId="3" fillId="2" borderId="7" xfId="0" applyNumberFormat="1" applyFont="1" applyFill="1" applyBorder="1"/>
    <xf numFmtId="49" fontId="1" fillId="2" borderId="8" xfId="0" applyNumberFormat="1" applyFont="1" applyFill="1" applyBorder="1"/>
    <xf numFmtId="0" fontId="3" fillId="2" borderId="9" xfId="0" applyFont="1" applyFill="1" applyBorder="1"/>
    <xf numFmtId="0" fontId="1" fillId="2" borderId="9" xfId="0" applyFont="1" applyFill="1" applyBorder="1"/>
    <xf numFmtId="0" fontId="1" fillId="2" borderId="8" xfId="0" applyFont="1" applyFill="1" applyBorder="1"/>
    <xf numFmtId="0" fontId="4" fillId="0" borderId="10" xfId="0" applyFont="1" applyFill="1" applyBorder="1"/>
    <xf numFmtId="3" fontId="4" fillId="0" borderId="11" xfId="0" applyNumberFormat="1" applyFont="1" applyBorder="1" applyAlignment="1">
      <alignment horizontal="left"/>
    </xf>
    <xf numFmtId="0" fontId="0" fillId="0" borderId="0" xfId="0" applyFill="1"/>
    <xf numFmtId="49" fontId="3" fillId="2" borderId="12" xfId="0" applyNumberFormat="1" applyFont="1" applyFill="1" applyBorder="1"/>
    <xf numFmtId="49" fontId="1" fillId="2" borderId="13" xfId="0" applyNumberFormat="1" applyFont="1" applyFill="1" applyBorder="1"/>
    <xf numFmtId="0" fontId="3" fillId="2" borderId="0" xfId="0" applyFont="1" applyFill="1" applyBorder="1"/>
    <xf numFmtId="0" fontId="1" fillId="2" borderId="0" xfId="0" applyFont="1" applyFill="1" applyBorder="1"/>
    <xf numFmtId="49" fontId="4" fillId="0" borderId="10" xfId="0" applyNumberFormat="1" applyFont="1" applyBorder="1" applyAlignment="1">
      <alignment horizontal="left"/>
    </xf>
    <xf numFmtId="0" fontId="4" fillId="0" borderId="14" xfId="0" applyFont="1" applyBorder="1"/>
    <xf numFmtId="0" fontId="4" fillId="0" borderId="10" xfId="0" applyNumberFormat="1" applyFont="1" applyBorder="1"/>
    <xf numFmtId="0" fontId="4" fillId="0" borderId="16" xfId="0" applyNumberFormat="1" applyFont="1" applyBorder="1" applyAlignment="1">
      <alignment horizontal="left"/>
    </xf>
    <xf numFmtId="0" fontId="0" fillId="0" borderId="0" xfId="0" applyNumberFormat="1" applyBorder="1"/>
    <xf numFmtId="0" fontId="0" fillId="0" borderId="0" xfId="0" applyNumberFormat="1"/>
    <xf numFmtId="0" fontId="4" fillId="0" borderId="16" xfId="0" applyFont="1" applyBorder="1" applyAlignment="1">
      <alignment horizontal="left"/>
    </xf>
    <xf numFmtId="0" fontId="0" fillId="0" borderId="0" xfId="0" applyBorder="1"/>
    <xf numFmtId="0" fontId="4" fillId="0" borderId="10" xfId="0" applyFont="1" applyFill="1" applyBorder="1" applyAlignment="1"/>
    <xf numFmtId="0" fontId="4" fillId="0" borderId="16" xfId="0" applyFont="1" applyFill="1" applyBorder="1" applyAlignment="1"/>
    <xf numFmtId="0" fontId="1" fillId="0" borderId="0" xfId="0" applyFont="1" applyFill="1" applyBorder="1" applyAlignment="1"/>
    <xf numFmtId="0" fontId="4" fillId="0" borderId="10" xfId="0" applyFont="1" applyBorder="1" applyAlignment="1"/>
    <xf numFmtId="0" fontId="4" fillId="0" borderId="16" xfId="0" applyFont="1" applyBorder="1" applyAlignment="1"/>
    <xf numFmtId="3" fontId="0" fillId="0" borderId="0" xfId="0" applyNumberFormat="1"/>
    <xf numFmtId="0" fontId="4" fillId="0" borderId="7" xfId="0" applyFont="1" applyBorder="1"/>
    <xf numFmtId="0" fontId="4" fillId="0" borderId="5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2" fillId="0" borderId="18" xfId="0" applyFont="1" applyBorder="1" applyAlignment="1">
      <alignment horizontal="centerContinuous" vertical="center"/>
    </xf>
    <xf numFmtId="0" fontId="6" fillId="0" borderId="19" xfId="0" applyFont="1" applyBorder="1" applyAlignment="1">
      <alignment horizontal="centerContinuous" vertical="center"/>
    </xf>
    <xf numFmtId="0" fontId="0" fillId="0" borderId="19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7" fillId="2" borderId="21" xfId="0" applyFont="1" applyFill="1" applyBorder="1" applyAlignment="1">
      <alignment horizontal="left"/>
    </xf>
    <xf numFmtId="0" fontId="0" fillId="2" borderId="22" xfId="0" applyFill="1" applyBorder="1" applyAlignment="1">
      <alignment horizontal="left"/>
    </xf>
    <xf numFmtId="0" fontId="0" fillId="2" borderId="23" xfId="0" applyFill="1" applyBorder="1" applyAlignment="1">
      <alignment horizontal="centerContinuous"/>
    </xf>
    <xf numFmtId="0" fontId="7" fillId="2" borderId="22" xfId="0" applyFont="1" applyFill="1" applyBorder="1" applyAlignment="1">
      <alignment horizontal="centerContinuous"/>
    </xf>
    <xf numFmtId="0" fontId="0" fillId="2" borderId="22" xfId="0" applyFill="1" applyBorder="1" applyAlignment="1">
      <alignment horizontal="centerContinuous"/>
    </xf>
    <xf numFmtId="0" fontId="0" fillId="0" borderId="24" xfId="0" applyBorder="1"/>
    <xf numFmtId="0" fontId="0" fillId="0" borderId="25" xfId="0" applyBorder="1"/>
    <xf numFmtId="3" fontId="0" fillId="0" borderId="6" xfId="0" applyNumberFormat="1" applyBorder="1"/>
    <xf numFmtId="0" fontId="0" fillId="0" borderId="2" xfId="0" applyBorder="1"/>
    <xf numFmtId="3" fontId="0" fillId="0" borderId="4" xfId="0" applyNumberFormat="1" applyBorder="1"/>
    <xf numFmtId="0" fontId="0" fillId="0" borderId="3" xfId="0" applyBorder="1"/>
    <xf numFmtId="0" fontId="0" fillId="0" borderId="7" xfId="0" applyBorder="1"/>
    <xf numFmtId="3" fontId="0" fillId="0" borderId="9" xfId="0" applyNumberFormat="1" applyBorder="1"/>
    <xf numFmtId="0" fontId="0" fillId="0" borderId="8" xfId="0" applyBorder="1"/>
    <xf numFmtId="0" fontId="0" fillId="0" borderId="26" xfId="0" applyBorder="1"/>
    <xf numFmtId="0" fontId="0" fillId="0" borderId="25" xfId="0" applyBorder="1" applyAlignment="1">
      <alignment shrinkToFit="1"/>
    </xf>
    <xf numFmtId="0" fontId="0" fillId="0" borderId="27" xfId="0" applyBorder="1"/>
    <xf numFmtId="0" fontId="8" fillId="0" borderId="7" xfId="0" applyFont="1" applyBorder="1"/>
    <xf numFmtId="0" fontId="0" fillId="0" borderId="12" xfId="0" applyBorder="1"/>
    <xf numFmtId="3" fontId="0" fillId="0" borderId="30" xfId="0" applyNumberFormat="1" applyBorder="1"/>
    <xf numFmtId="0" fontId="0" fillId="0" borderId="28" xfId="0" applyBorder="1"/>
    <xf numFmtId="3" fontId="0" fillId="0" borderId="31" xfId="0" applyNumberFormat="1" applyBorder="1"/>
    <xf numFmtId="0" fontId="0" fillId="0" borderId="29" xfId="0" applyBorder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3" xfId="0" applyFont="1" applyFill="1" applyBorder="1"/>
    <xf numFmtId="0" fontId="3" fillId="2" borderId="32" xfId="0" applyFont="1" applyFill="1" applyBorder="1"/>
    <xf numFmtId="0" fontId="3" fillId="2" borderId="33" xfId="0" applyFont="1" applyFill="1" applyBorder="1"/>
    <xf numFmtId="0" fontId="0" fillId="0" borderId="13" xfId="0" applyBorder="1"/>
    <xf numFmtId="0" fontId="0" fillId="0" borderId="34" xfId="0" applyBorder="1"/>
    <xf numFmtId="0" fontId="0" fillId="0" borderId="35" xfId="0" applyBorder="1"/>
    <xf numFmtId="0" fontId="0" fillId="0" borderId="0" xfId="0" applyBorder="1" applyAlignment="1">
      <alignment horizontal="right"/>
    </xf>
    <xf numFmtId="164" fontId="0" fillId="0" borderId="0" xfId="0" applyNumberFormat="1" applyBorder="1"/>
    <xf numFmtId="0" fontId="0" fillId="0" borderId="0" xfId="0" applyFill="1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165" fontId="0" fillId="0" borderId="40" xfId="0" applyNumberFormat="1" applyBorder="1" applyAlignment="1">
      <alignment horizontal="right"/>
    </xf>
    <xf numFmtId="0" fontId="0" fillId="0" borderId="40" xfId="0" applyBorder="1"/>
    <xf numFmtId="0" fontId="0" fillId="0" borderId="9" xfId="0" applyBorder="1"/>
    <xf numFmtId="165" fontId="0" fillId="0" borderId="8" xfId="0" applyNumberFormat="1" applyBorder="1" applyAlignment="1">
      <alignment horizontal="right"/>
    </xf>
    <xf numFmtId="0" fontId="6" fillId="2" borderId="28" xfId="0" applyFont="1" applyFill="1" applyBorder="1"/>
    <xf numFmtId="0" fontId="6" fillId="2" borderId="31" xfId="0" applyFont="1" applyFill="1" applyBorder="1"/>
    <xf numFmtId="0" fontId="6" fillId="2" borderId="29" xfId="0" applyFont="1" applyFill="1" applyBorder="1"/>
    <xf numFmtId="0" fontId="6" fillId="0" borderId="0" xfId="0" applyFont="1"/>
    <xf numFmtId="0" fontId="0" fillId="0" borderId="0" xfId="0" applyAlignment="1"/>
    <xf numFmtId="0" fontId="3" fillId="0" borderId="45" xfId="1" applyFont="1" applyBorder="1"/>
    <xf numFmtId="0" fontId="10" fillId="0" borderId="45" xfId="1" applyBorder="1"/>
    <xf numFmtId="0" fontId="10" fillId="0" borderId="45" xfId="1" applyBorder="1" applyAlignment="1">
      <alignment horizontal="right"/>
    </xf>
    <xf numFmtId="0" fontId="10" fillId="0" borderId="46" xfId="1" applyFont="1" applyBorder="1"/>
    <xf numFmtId="0" fontId="0" fillId="0" borderId="45" xfId="0" applyNumberFormat="1" applyBorder="1" applyAlignment="1">
      <alignment horizontal="left"/>
    </xf>
    <xf numFmtId="0" fontId="0" fillId="0" borderId="47" xfId="0" applyNumberFormat="1" applyBorder="1"/>
    <xf numFmtId="0" fontId="3" fillId="0" borderId="50" xfId="1" applyFont="1" applyBorder="1"/>
    <xf numFmtId="0" fontId="10" fillId="0" borderId="50" xfId="1" applyBorder="1"/>
    <xf numFmtId="0" fontId="10" fillId="0" borderId="50" xfId="1" applyBorder="1" applyAlignment="1">
      <alignment horizontal="right"/>
    </xf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Border="1" applyAlignment="1">
      <alignment horizontal="centerContinuous"/>
    </xf>
    <xf numFmtId="49" fontId="7" fillId="2" borderId="21" xfId="0" applyNumberFormat="1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54" xfId="0" applyFont="1" applyFill="1" applyBorder="1" applyAlignment="1">
      <alignment horizontal="center"/>
    </xf>
    <xf numFmtId="0" fontId="7" fillId="2" borderId="55" xfId="0" applyFont="1" applyFill="1" applyBorder="1" applyAlignment="1">
      <alignment horizontal="center"/>
    </xf>
    <xf numFmtId="0" fontId="11" fillId="0" borderId="0" xfId="0" applyFont="1" applyBorder="1"/>
    <xf numFmtId="3" fontId="8" fillId="0" borderId="35" xfId="0" applyNumberFormat="1" applyFont="1" applyBorder="1"/>
    <xf numFmtId="0" fontId="7" fillId="2" borderId="21" xfId="0" applyFont="1" applyFill="1" applyBorder="1"/>
    <xf numFmtId="0" fontId="7" fillId="2" borderId="22" xfId="0" applyFont="1" applyFill="1" applyBorder="1"/>
    <xf numFmtId="3" fontId="7" fillId="2" borderId="23" xfId="0" applyNumberFormat="1" applyFont="1" applyFill="1" applyBorder="1"/>
    <xf numFmtId="3" fontId="7" fillId="2" borderId="53" xfId="0" applyNumberFormat="1" applyFont="1" applyFill="1" applyBorder="1"/>
    <xf numFmtId="3" fontId="7" fillId="2" borderId="54" xfId="0" applyNumberFormat="1" applyFont="1" applyFill="1" applyBorder="1"/>
    <xf numFmtId="3" fontId="7" fillId="2" borderId="55" xfId="0" applyNumberFormat="1" applyFont="1" applyFill="1" applyBorder="1"/>
    <xf numFmtId="0" fontId="7" fillId="0" borderId="0" xfId="0" applyFont="1"/>
    <xf numFmtId="3" fontId="2" fillId="0" borderId="0" xfId="0" applyNumberFormat="1" applyFont="1" applyAlignment="1">
      <alignment horizontal="centerContinuous"/>
    </xf>
    <xf numFmtId="0" fontId="0" fillId="2" borderId="33" xfId="0" applyFill="1" applyBorder="1"/>
    <xf numFmtId="0" fontId="3" fillId="2" borderId="58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center"/>
    </xf>
    <xf numFmtId="4" fontId="5" fillId="2" borderId="4" xfId="0" applyNumberFormat="1" applyFont="1" applyFill="1" applyBorder="1" applyAlignment="1">
      <alignment horizontal="right"/>
    </xf>
    <xf numFmtId="4" fontId="5" fillId="2" borderId="33" xfId="0" applyNumberFormat="1" applyFont="1" applyFill="1" applyBorder="1" applyAlignment="1">
      <alignment horizontal="right"/>
    </xf>
    <xf numFmtId="0" fontId="8" fillId="0" borderId="27" xfId="0" applyFont="1" applyBorder="1"/>
    <xf numFmtId="0" fontId="8" fillId="0" borderId="25" xfId="0" applyFont="1" applyBorder="1"/>
    <xf numFmtId="0" fontId="8" fillId="0" borderId="17" xfId="0" applyFont="1" applyBorder="1"/>
    <xf numFmtId="3" fontId="8" fillId="0" borderId="26" xfId="0" applyNumberFormat="1" applyFont="1" applyBorder="1" applyAlignment="1">
      <alignment horizontal="right"/>
    </xf>
    <xf numFmtId="165" fontId="8" fillId="0" borderId="10" xfId="0" applyNumberFormat="1" applyFont="1" applyBorder="1" applyAlignment="1">
      <alignment horizontal="right"/>
    </xf>
    <xf numFmtId="3" fontId="8" fillId="0" borderId="36" xfId="0" applyNumberFormat="1" applyFont="1" applyBorder="1" applyAlignment="1">
      <alignment horizontal="right"/>
    </xf>
    <xf numFmtId="4" fontId="8" fillId="0" borderId="25" xfId="0" applyNumberFormat="1" applyFont="1" applyBorder="1" applyAlignment="1">
      <alignment horizontal="right"/>
    </xf>
    <xf numFmtId="3" fontId="8" fillId="0" borderId="17" xfId="0" applyNumberFormat="1" applyFont="1" applyBorder="1" applyAlignment="1">
      <alignment horizontal="right"/>
    </xf>
    <xf numFmtId="0" fontId="0" fillId="2" borderId="28" xfId="0" applyFill="1" applyBorder="1"/>
    <xf numFmtId="0" fontId="7" fillId="2" borderId="31" xfId="0" applyFont="1" applyFill="1" applyBorder="1"/>
    <xf numFmtId="0" fontId="0" fillId="2" borderId="31" xfId="0" applyFill="1" applyBorder="1"/>
    <xf numFmtId="4" fontId="0" fillId="2" borderId="42" xfId="0" applyNumberFormat="1" applyFill="1" applyBorder="1"/>
    <xf numFmtId="4" fontId="0" fillId="2" borderId="28" xfId="0" applyNumberFormat="1" applyFill="1" applyBorder="1"/>
    <xf numFmtId="4" fontId="0" fillId="2" borderId="31" xfId="0" applyNumberFormat="1" applyFill="1" applyBorder="1"/>
    <xf numFmtId="3" fontId="11" fillId="0" borderId="0" xfId="0" applyNumberFormat="1" applyFont="1"/>
    <xf numFmtId="4" fontId="11" fillId="0" borderId="0" xfId="0" applyNumberFormat="1" applyFont="1"/>
    <xf numFmtId="4" fontId="0" fillId="0" borderId="0" xfId="0" applyNumberFormat="1"/>
    <xf numFmtId="0" fontId="10" fillId="0" borderId="0" xfId="1"/>
    <xf numFmtId="0" fontId="13" fillId="0" borderId="0" xfId="1" applyFont="1" applyAlignment="1">
      <alignment horizontal="centerContinuous"/>
    </xf>
    <xf numFmtId="0" fontId="14" fillId="0" borderId="0" xfId="1" applyFont="1" applyAlignment="1">
      <alignment horizontal="centerContinuous"/>
    </xf>
    <xf numFmtId="0" fontId="14" fillId="0" borderId="0" xfId="1" applyFont="1" applyAlignment="1">
      <alignment horizontal="right"/>
    </xf>
    <xf numFmtId="0" fontId="11" fillId="0" borderId="46" xfId="1" applyFont="1" applyBorder="1" applyAlignment="1">
      <alignment horizontal="right"/>
    </xf>
    <xf numFmtId="0" fontId="10" fillId="0" borderId="45" xfId="1" applyBorder="1" applyAlignment="1">
      <alignment horizontal="left"/>
    </xf>
    <xf numFmtId="0" fontId="11" fillId="0" borderId="0" xfId="1" applyFont="1"/>
    <xf numFmtId="0" fontId="10" fillId="0" borderId="0" xfId="1" applyFont="1"/>
    <xf numFmtId="0" fontId="10" fillId="0" borderId="0" xfId="1" applyAlignment="1">
      <alignment horizontal="right"/>
    </xf>
    <xf numFmtId="0" fontId="10" fillId="0" borderId="0" xfId="1" applyAlignment="1"/>
    <xf numFmtId="49" fontId="15" fillId="2" borderId="10" xfId="1" applyNumberFormat="1" applyFont="1" applyFill="1" applyBorder="1"/>
    <xf numFmtId="0" fontId="15" fillId="2" borderId="8" xfId="1" applyFont="1" applyFill="1" applyBorder="1" applyAlignment="1">
      <alignment horizontal="center"/>
    </xf>
    <xf numFmtId="0" fontId="15" fillId="2" borderId="8" xfId="1" applyNumberFormat="1" applyFont="1" applyFill="1" applyBorder="1" applyAlignment="1">
      <alignment horizontal="center"/>
    </xf>
    <xf numFmtId="0" fontId="15" fillId="2" borderId="10" xfId="1" applyFont="1" applyFill="1" applyBorder="1" applyAlignment="1">
      <alignment horizontal="center"/>
    </xf>
    <xf numFmtId="0" fontId="7" fillId="0" borderId="56" xfId="1" applyFont="1" applyBorder="1" applyAlignment="1">
      <alignment horizontal="center"/>
    </xf>
    <xf numFmtId="49" fontId="7" fillId="0" borderId="56" xfId="1" applyNumberFormat="1" applyFont="1" applyBorder="1" applyAlignment="1">
      <alignment horizontal="left"/>
    </xf>
    <xf numFmtId="0" fontId="7" fillId="0" borderId="15" xfId="1" applyFont="1" applyBorder="1"/>
    <xf numFmtId="0" fontId="10" fillId="0" borderId="9" xfId="1" applyBorder="1" applyAlignment="1">
      <alignment horizontal="center"/>
    </xf>
    <xf numFmtId="0" fontId="10" fillId="0" borderId="9" xfId="1" applyNumberFormat="1" applyBorder="1" applyAlignment="1">
      <alignment horizontal="right"/>
    </xf>
    <xf numFmtId="0" fontId="10" fillId="0" borderId="8" xfId="1" applyNumberFormat="1" applyBorder="1"/>
    <xf numFmtId="0" fontId="10" fillId="0" borderId="0" xfId="1" applyNumberFormat="1"/>
    <xf numFmtId="0" fontId="16" fillId="0" borderId="0" xfId="1" applyFont="1"/>
    <xf numFmtId="0" fontId="9" fillId="0" borderId="59" xfId="1" applyFont="1" applyBorder="1" applyAlignment="1">
      <alignment horizontal="center" vertical="top"/>
    </xf>
    <xf numFmtId="49" fontId="9" fillId="0" borderId="59" xfId="1" applyNumberFormat="1" applyFont="1" applyBorder="1" applyAlignment="1">
      <alignment horizontal="left" vertical="top"/>
    </xf>
    <xf numFmtId="0" fontId="9" fillId="0" borderId="59" xfId="1" applyFont="1" applyBorder="1" applyAlignment="1">
      <alignment vertical="top" wrapText="1"/>
    </xf>
    <xf numFmtId="49" fontId="17" fillId="0" borderId="59" xfId="1" applyNumberFormat="1" applyFont="1" applyBorder="1" applyAlignment="1">
      <alignment horizontal="center" shrinkToFit="1"/>
    </xf>
    <xf numFmtId="4" fontId="17" fillId="0" borderId="59" xfId="1" applyNumberFormat="1" applyFont="1" applyBorder="1" applyAlignment="1">
      <alignment horizontal="right"/>
    </xf>
    <xf numFmtId="4" fontId="17" fillId="0" borderId="59" xfId="1" applyNumberFormat="1" applyFont="1" applyBorder="1"/>
    <xf numFmtId="0" fontId="18" fillId="0" borderId="0" xfId="1" applyFont="1"/>
    <xf numFmtId="0" fontId="10" fillId="2" borderId="10" xfId="1" applyFill="1" applyBorder="1" applyAlignment="1">
      <alignment horizontal="center"/>
    </xf>
    <xf numFmtId="49" fontId="19" fillId="2" borderId="10" xfId="1" applyNumberFormat="1" applyFont="1" applyFill="1" applyBorder="1" applyAlignment="1">
      <alignment horizontal="left"/>
    </xf>
    <xf numFmtId="0" fontId="19" fillId="2" borderId="15" xfId="1" applyFont="1" applyFill="1" applyBorder="1"/>
    <xf numFmtId="0" fontId="10" fillId="2" borderId="9" xfId="1" applyFill="1" applyBorder="1" applyAlignment="1">
      <alignment horizontal="center"/>
    </xf>
    <xf numFmtId="4" fontId="10" fillId="2" borderId="9" xfId="1" applyNumberFormat="1" applyFill="1" applyBorder="1" applyAlignment="1">
      <alignment horizontal="right"/>
    </xf>
    <xf numFmtId="4" fontId="10" fillId="2" borderId="8" xfId="1" applyNumberFormat="1" applyFill="1" applyBorder="1" applyAlignment="1">
      <alignment horizontal="right"/>
    </xf>
    <xf numFmtId="4" fontId="7" fillId="2" borderId="10" xfId="1" applyNumberFormat="1" applyFont="1" applyFill="1" applyBorder="1"/>
    <xf numFmtId="3" fontId="10" fillId="0" borderId="0" xfId="1" applyNumberFormat="1"/>
    <xf numFmtId="0" fontId="10" fillId="0" borderId="0" xfId="1" applyBorder="1"/>
    <xf numFmtId="0" fontId="20" fillId="0" borderId="0" xfId="1" applyFont="1" applyAlignment="1"/>
    <xf numFmtId="0" fontId="21" fillId="0" borderId="0" xfId="1" applyFont="1" applyBorder="1"/>
    <xf numFmtId="3" fontId="21" fillId="0" borderId="0" xfId="1" applyNumberFormat="1" applyFont="1" applyBorder="1" applyAlignment="1">
      <alignment horizontal="right"/>
    </xf>
    <xf numFmtId="4" fontId="21" fillId="0" borderId="0" xfId="1" applyNumberFormat="1" applyFont="1" applyBorder="1"/>
    <xf numFmtId="0" fontId="20" fillId="0" borderId="0" xfId="1" applyFont="1" applyBorder="1" applyAlignment="1"/>
    <xf numFmtId="0" fontId="10" fillId="0" borderId="0" xfId="1" applyBorder="1" applyAlignment="1">
      <alignment horizontal="right"/>
    </xf>
    <xf numFmtId="49" fontId="11" fillId="0" borderId="12" xfId="0" applyNumberFormat="1" applyFont="1" applyBorder="1"/>
    <xf numFmtId="3" fontId="8" fillId="0" borderId="13" xfId="0" applyNumberFormat="1" applyFont="1" applyBorder="1"/>
    <xf numFmtId="3" fontId="8" fillId="0" borderId="56" xfId="0" applyNumberFormat="1" applyFont="1" applyBorder="1"/>
    <xf numFmtId="3" fontId="8" fillId="0" borderId="57" xfId="0" applyNumberFormat="1" applyFont="1" applyBorder="1"/>
    <xf numFmtId="0" fontId="0" fillId="0" borderId="0" xfId="0" applyAlignment="1" applyProtection="1">
      <alignment horizontal="left" vertical="top"/>
    </xf>
    <xf numFmtId="0" fontId="0" fillId="0" borderId="0" xfId="0" quotePrefix="1" applyAlignment="1" applyProtection="1">
      <alignment horizontal="left" vertical="top"/>
    </xf>
    <xf numFmtId="0" fontId="22" fillId="0" borderId="0" xfId="0" applyFont="1" applyAlignment="1" applyProtection="1">
      <alignment horizontal="left" vertical="top"/>
    </xf>
    <xf numFmtId="0" fontId="10" fillId="0" borderId="10" xfId="1" applyBorder="1"/>
    <xf numFmtId="0" fontId="10" fillId="0" borderId="60" xfId="1" applyBorder="1"/>
    <xf numFmtId="0" fontId="10" fillId="0" borderId="40" xfId="1" applyBorder="1"/>
    <xf numFmtId="0" fontId="10" fillId="0" borderId="37" xfId="1" applyBorder="1"/>
    <xf numFmtId="0" fontId="10" fillId="0" borderId="36" xfId="1" applyBorder="1"/>
    <xf numFmtId="0" fontId="10" fillId="0" borderId="8" xfId="1" applyBorder="1"/>
    <xf numFmtId="0" fontId="10" fillId="0" borderId="10" xfId="1" applyBorder="1" applyAlignment="1">
      <alignment wrapText="1"/>
    </xf>
    <xf numFmtId="0" fontId="10" fillId="0" borderId="10" xfId="1" applyNumberFormat="1" applyBorder="1"/>
    <xf numFmtId="4" fontId="17" fillId="0" borderId="10" xfId="1" applyNumberFormat="1" applyFont="1" applyBorder="1"/>
    <xf numFmtId="0" fontId="10" fillId="0" borderId="9" xfId="1" applyBorder="1"/>
    <xf numFmtId="0" fontId="4" fillId="0" borderId="10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166" fontId="6" fillId="2" borderId="41" xfId="0" applyNumberFormat="1" applyFont="1" applyFill="1" applyBorder="1" applyAlignment="1">
      <alignment horizontal="right" indent="2"/>
    </xf>
    <xf numFmtId="166" fontId="6" fillId="2" borderId="42" xfId="0" applyNumberFormat="1" applyFont="1" applyFill="1" applyBorder="1" applyAlignment="1">
      <alignment horizontal="right" indent="2"/>
    </xf>
    <xf numFmtId="0" fontId="0" fillId="0" borderId="28" xfId="0" applyBorder="1" applyAlignment="1">
      <alignment horizontal="center" shrinkToFit="1"/>
    </xf>
    <xf numFmtId="0" fontId="0" fillId="0" borderId="29" xfId="0" applyBorder="1" applyAlignment="1">
      <alignment horizontal="center" shrinkToFit="1"/>
    </xf>
    <xf numFmtId="166" fontId="0" fillId="0" borderId="15" xfId="0" applyNumberFormat="1" applyBorder="1" applyAlignment="1">
      <alignment horizontal="right" indent="2"/>
    </xf>
    <xf numFmtId="166" fontId="0" fillId="0" borderId="16" xfId="0" applyNumberFormat="1" applyBorder="1" applyAlignment="1">
      <alignment horizontal="right" indent="2"/>
    </xf>
    <xf numFmtId="0" fontId="10" fillId="0" borderId="43" xfId="1" applyFont="1" applyBorder="1" applyAlignment="1">
      <alignment horizontal="center"/>
    </xf>
    <xf numFmtId="0" fontId="10" fillId="0" borderId="44" xfId="1" applyFont="1" applyBorder="1" applyAlignment="1">
      <alignment horizontal="center"/>
    </xf>
    <xf numFmtId="0" fontId="10" fillId="0" borderId="48" xfId="1" applyFont="1" applyBorder="1" applyAlignment="1">
      <alignment horizontal="center"/>
    </xf>
    <xf numFmtId="0" fontId="10" fillId="0" borderId="49" xfId="1" applyFont="1" applyBorder="1" applyAlignment="1">
      <alignment horizontal="center"/>
    </xf>
    <xf numFmtId="0" fontId="10" fillId="0" borderId="51" xfId="1" applyFont="1" applyBorder="1" applyAlignment="1">
      <alignment horizontal="left"/>
    </xf>
    <xf numFmtId="0" fontId="10" fillId="0" borderId="50" xfId="1" applyFont="1" applyBorder="1" applyAlignment="1">
      <alignment horizontal="left"/>
    </xf>
    <xf numFmtId="0" fontId="10" fillId="0" borderId="52" xfId="1" applyFont="1" applyBorder="1" applyAlignment="1">
      <alignment horizontal="left"/>
    </xf>
    <xf numFmtId="3" fontId="7" fillId="2" borderId="31" xfId="0" applyNumberFormat="1" applyFont="1" applyFill="1" applyBorder="1" applyAlignment="1">
      <alignment horizontal="right"/>
    </xf>
    <xf numFmtId="3" fontId="7" fillId="2" borderId="42" xfId="0" applyNumberFormat="1" applyFont="1" applyFill="1" applyBorder="1" applyAlignment="1">
      <alignment horizontal="right"/>
    </xf>
    <xf numFmtId="0" fontId="12" fillId="0" borderId="0" xfId="1" applyFont="1" applyAlignment="1">
      <alignment horizontal="center"/>
    </xf>
    <xf numFmtId="49" fontId="10" fillId="0" borderId="48" xfId="1" applyNumberFormat="1" applyFont="1" applyBorder="1" applyAlignment="1">
      <alignment horizontal="center"/>
    </xf>
    <xf numFmtId="0" fontId="10" fillId="0" borderId="51" xfId="1" applyBorder="1" applyAlignment="1">
      <alignment horizontal="center" shrinkToFit="1"/>
    </xf>
    <xf numFmtId="0" fontId="10" fillId="0" borderId="50" xfId="1" applyBorder="1" applyAlignment="1">
      <alignment horizontal="center" shrinkToFit="1"/>
    </xf>
    <xf numFmtId="0" fontId="10" fillId="0" borderId="59" xfId="1" applyBorder="1" applyAlignment="1">
      <alignment wrapText="1"/>
    </xf>
    <xf numFmtId="0" fontId="0" fillId="0" borderId="5" xfId="0" applyBorder="1" applyAlignment="1">
      <alignment wrapTex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1"/>
  <dimension ref="A1:BE63"/>
  <sheetViews>
    <sheetView topLeftCell="A64" workbookViewId="0">
      <selection activeCell="F33" sqref="F33:G33"/>
    </sheetView>
  </sheetViews>
  <sheetFormatPr defaultRowHeight="12.75" x14ac:dyDescent="0.2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6.5703125" customWidth="1"/>
    <col min="7" max="7" width="15.28515625" customWidth="1"/>
  </cols>
  <sheetData>
    <row r="1" spans="1:57" ht="24.75" customHeight="1" thickBot="1" x14ac:dyDescent="0.25">
      <c r="A1" s="1" t="s">
        <v>268</v>
      </c>
      <c r="B1" s="2"/>
      <c r="C1" s="2"/>
      <c r="D1" s="2"/>
      <c r="E1" s="2"/>
      <c r="F1" s="2"/>
      <c r="G1" s="2"/>
    </row>
    <row r="2" spans="1:57" ht="12.75" customHeight="1" x14ac:dyDescent="0.2">
      <c r="A2" s="3" t="s">
        <v>0</v>
      </c>
      <c r="B2" s="4"/>
      <c r="C2" s="5">
        <f>Rekapitulace!H1</f>
        <v>0</v>
      </c>
      <c r="D2" s="5">
        <f>Rekapitulace!G2</f>
        <v>0</v>
      </c>
      <c r="E2" s="4"/>
      <c r="F2" s="6" t="s">
        <v>1</v>
      </c>
      <c r="G2" s="7"/>
    </row>
    <row r="3" spans="1:57" ht="3" hidden="1" customHeight="1" x14ac:dyDescent="0.2">
      <c r="A3" s="8"/>
      <c r="B3" s="9"/>
      <c r="C3" s="10"/>
      <c r="D3" s="10"/>
      <c r="E3" s="9"/>
      <c r="F3" s="11"/>
      <c r="G3" s="12"/>
    </row>
    <row r="4" spans="1:57" ht="12" customHeight="1" x14ac:dyDescent="0.2">
      <c r="A4" s="13" t="s">
        <v>2</v>
      </c>
      <c r="B4" s="9"/>
      <c r="C4" s="10" t="s">
        <v>3</v>
      </c>
      <c r="D4" s="10"/>
      <c r="E4" s="9"/>
      <c r="F4" s="11" t="s">
        <v>4</v>
      </c>
      <c r="G4" s="14"/>
    </row>
    <row r="5" spans="1:57" ht="12.95" customHeight="1" x14ac:dyDescent="0.2">
      <c r="A5" s="15" t="s">
        <v>78</v>
      </c>
      <c r="B5" s="16"/>
      <c r="C5" s="17" t="s">
        <v>79</v>
      </c>
      <c r="D5" s="18"/>
      <c r="E5" s="19"/>
      <c r="F5" s="11" t="s">
        <v>6</v>
      </c>
      <c r="G5" s="12"/>
    </row>
    <row r="6" spans="1:57" ht="12.95" customHeight="1" x14ac:dyDescent="0.2">
      <c r="A6" s="13" t="s">
        <v>7</v>
      </c>
      <c r="B6" s="9"/>
      <c r="C6" s="10" t="s">
        <v>8</v>
      </c>
      <c r="D6" s="10"/>
      <c r="E6" s="9"/>
      <c r="F6" s="20" t="s">
        <v>9</v>
      </c>
      <c r="G6" s="21">
        <v>0</v>
      </c>
      <c r="O6" s="22"/>
    </row>
    <row r="7" spans="1:57" ht="12.95" customHeight="1" x14ac:dyDescent="0.2">
      <c r="A7" s="23" t="s">
        <v>76</v>
      </c>
      <c r="B7" s="24"/>
      <c r="C7" s="25" t="s">
        <v>77</v>
      </c>
      <c r="D7" s="26"/>
      <c r="E7" s="26"/>
      <c r="F7" s="27" t="s">
        <v>10</v>
      </c>
      <c r="G7" s="21">
        <f>IF(PocetMJ=0,,ROUND((F30+F32)/PocetMJ,1))</f>
        <v>0</v>
      </c>
    </row>
    <row r="8" spans="1:57" x14ac:dyDescent="0.2">
      <c r="A8" s="28" t="s">
        <v>11</v>
      </c>
      <c r="B8" s="11"/>
      <c r="C8" s="207" t="s">
        <v>220</v>
      </c>
      <c r="D8" s="207"/>
      <c r="E8" s="208"/>
      <c r="F8" s="29" t="s">
        <v>12</v>
      </c>
      <c r="G8" s="30"/>
      <c r="H8" s="31"/>
      <c r="I8" s="32"/>
    </row>
    <row r="9" spans="1:57" x14ac:dyDescent="0.2">
      <c r="A9" s="28" t="s">
        <v>13</v>
      </c>
      <c r="B9" s="11"/>
      <c r="C9" s="207" t="str">
        <f>Projektant</f>
        <v xml:space="preserve">Ing. Gabriel, Ing.arch.Poláček </v>
      </c>
      <c r="D9" s="207"/>
      <c r="E9" s="208"/>
      <c r="F9" s="11"/>
      <c r="G9" s="33"/>
      <c r="H9" s="34"/>
    </row>
    <row r="10" spans="1:57" x14ac:dyDescent="0.2">
      <c r="A10" s="28" t="s">
        <v>14</v>
      </c>
      <c r="B10" s="11"/>
      <c r="C10" s="207" t="s">
        <v>221</v>
      </c>
      <c r="D10" s="207"/>
      <c r="E10" s="207"/>
      <c r="F10" s="35"/>
      <c r="G10" s="36"/>
      <c r="H10" s="37"/>
    </row>
    <row r="11" spans="1:57" ht="13.5" customHeight="1" x14ac:dyDescent="0.2">
      <c r="A11" s="28" t="s">
        <v>15</v>
      </c>
      <c r="B11" s="11"/>
      <c r="C11" s="207"/>
      <c r="D11" s="207"/>
      <c r="E11" s="207"/>
      <c r="F11" s="38" t="s">
        <v>16</v>
      </c>
      <c r="G11" s="39">
        <v>23</v>
      </c>
      <c r="H11" s="34"/>
      <c r="BA11" s="40"/>
      <c r="BB11" s="40"/>
      <c r="BC11" s="40"/>
      <c r="BD11" s="40"/>
      <c r="BE11" s="40"/>
    </row>
    <row r="12" spans="1:57" ht="12.75" customHeight="1" x14ac:dyDescent="0.2">
      <c r="A12" s="41" t="s">
        <v>17</v>
      </c>
      <c r="B12" s="9"/>
      <c r="C12" s="209"/>
      <c r="D12" s="209"/>
      <c r="E12" s="209"/>
      <c r="F12" s="42" t="s">
        <v>18</v>
      </c>
      <c r="G12" s="43"/>
      <c r="H12" s="34"/>
    </row>
    <row r="13" spans="1:57" ht="28.5" customHeight="1" thickBot="1" x14ac:dyDescent="0.25">
      <c r="A13" s="44" t="s">
        <v>19</v>
      </c>
      <c r="B13" s="45"/>
      <c r="C13" s="45"/>
      <c r="D13" s="45"/>
      <c r="E13" s="46"/>
      <c r="F13" s="46"/>
      <c r="G13" s="47"/>
      <c r="H13" s="34"/>
    </row>
    <row r="14" spans="1:57" ht="17.25" customHeight="1" thickBot="1" x14ac:dyDescent="0.25">
      <c r="A14" s="48" t="s">
        <v>20</v>
      </c>
      <c r="B14" s="49"/>
      <c r="C14" s="50"/>
      <c r="D14" s="51" t="s">
        <v>21</v>
      </c>
      <c r="E14" s="52"/>
      <c r="F14" s="52"/>
      <c r="G14" s="50"/>
    </row>
    <row r="15" spans="1:57" ht="15.95" customHeight="1" x14ac:dyDescent="0.2">
      <c r="A15" s="53"/>
      <c r="B15" s="54" t="s">
        <v>22</v>
      </c>
      <c r="C15" s="55">
        <f>HSV</f>
        <v>0</v>
      </c>
      <c r="D15" s="56" t="str">
        <f>Rekapitulace!A29</f>
        <v>Ztížené výrobní podmínky</v>
      </c>
      <c r="E15" s="57"/>
      <c r="F15" s="58"/>
      <c r="G15" s="55">
        <f>Rekapitulace!I29</f>
        <v>0</v>
      </c>
    </row>
    <row r="16" spans="1:57" ht="15.95" customHeight="1" x14ac:dyDescent="0.2">
      <c r="A16" s="53" t="s">
        <v>23</v>
      </c>
      <c r="B16" s="54" t="s">
        <v>24</v>
      </c>
      <c r="C16" s="55">
        <f>PSV</f>
        <v>0</v>
      </c>
      <c r="D16" s="59" t="str">
        <f>Rekapitulace!A30</f>
        <v>Oborová přirážka</v>
      </c>
      <c r="E16" s="60"/>
      <c r="F16" s="61"/>
      <c r="G16" s="55">
        <f>Rekapitulace!I30</f>
        <v>0</v>
      </c>
    </row>
    <row r="17" spans="1:7" ht="15.95" customHeight="1" x14ac:dyDescent="0.2">
      <c r="A17" s="53" t="s">
        <v>25</v>
      </c>
      <c r="B17" s="54" t="s">
        <v>26</v>
      </c>
      <c r="C17" s="55">
        <f>Mont</f>
        <v>0</v>
      </c>
      <c r="D17" s="59" t="str">
        <f>Rekapitulace!A31</f>
        <v>Přesun stavebních kapacit</v>
      </c>
      <c r="E17" s="60"/>
      <c r="F17" s="61"/>
      <c r="G17" s="55">
        <f>Rekapitulace!I31</f>
        <v>0</v>
      </c>
    </row>
    <row r="18" spans="1:7" ht="15.95" customHeight="1" x14ac:dyDescent="0.2">
      <c r="A18" s="62" t="s">
        <v>27</v>
      </c>
      <c r="B18" s="63" t="s">
        <v>28</v>
      </c>
      <c r="C18" s="55">
        <f>Dodavka</f>
        <v>0</v>
      </c>
      <c r="D18" s="59" t="str">
        <f>Rekapitulace!A32</f>
        <v>Mimostaveništní doprava</v>
      </c>
      <c r="E18" s="60"/>
      <c r="F18" s="61"/>
      <c r="G18" s="55">
        <f>Rekapitulace!I32</f>
        <v>0</v>
      </c>
    </row>
    <row r="19" spans="1:7" ht="15.95" customHeight="1" x14ac:dyDescent="0.2">
      <c r="A19" s="64" t="s">
        <v>29</v>
      </c>
      <c r="B19" s="54"/>
      <c r="C19" s="55">
        <f>SUM(C15:C18)</f>
        <v>0</v>
      </c>
      <c r="D19" s="65" t="str">
        <f>Rekapitulace!A33</f>
        <v>Zařízení staveniště</v>
      </c>
      <c r="E19" s="60"/>
      <c r="F19" s="61"/>
      <c r="G19" s="55">
        <f>Rekapitulace!I33</f>
        <v>0</v>
      </c>
    </row>
    <row r="20" spans="1:7" ht="15.95" customHeight="1" x14ac:dyDescent="0.2">
      <c r="A20" s="64"/>
      <c r="B20" s="54"/>
      <c r="C20" s="55"/>
      <c r="D20" s="59" t="str">
        <f>Rekapitulace!A34</f>
        <v>Provoz investora</v>
      </c>
      <c r="E20" s="60"/>
      <c r="F20" s="61"/>
      <c r="G20" s="55">
        <f>Rekapitulace!I34</f>
        <v>0</v>
      </c>
    </row>
    <row r="21" spans="1:7" ht="15.95" customHeight="1" x14ac:dyDescent="0.2">
      <c r="A21" s="64" t="s">
        <v>30</v>
      </c>
      <c r="B21" s="54"/>
      <c r="C21" s="55">
        <f>HZS</f>
        <v>0</v>
      </c>
      <c r="D21" s="59" t="str">
        <f>Rekapitulace!A35</f>
        <v>Kompletační činnost (IČD)</v>
      </c>
      <c r="E21" s="60"/>
      <c r="F21" s="61"/>
      <c r="G21" s="55">
        <f>Rekapitulace!I35</f>
        <v>0</v>
      </c>
    </row>
    <row r="22" spans="1:7" ht="15.95" customHeight="1" x14ac:dyDescent="0.2">
      <c r="A22" s="66" t="s">
        <v>31</v>
      </c>
      <c r="B22" s="34"/>
      <c r="C22" s="55">
        <f>C19+C21</f>
        <v>0</v>
      </c>
      <c r="D22" s="59" t="s">
        <v>269</v>
      </c>
      <c r="E22" s="60"/>
      <c r="F22" s="61"/>
      <c r="G22" s="55" t="e">
        <f>Položky!#REF!</f>
        <v>#REF!</v>
      </c>
    </row>
    <row r="23" spans="1:7" ht="15.95" customHeight="1" thickBot="1" x14ac:dyDescent="0.25">
      <c r="A23" s="212" t="s">
        <v>32</v>
      </c>
      <c r="B23" s="213"/>
      <c r="C23" s="67">
        <f>C22+G23</f>
        <v>0</v>
      </c>
      <c r="D23" s="68" t="s">
        <v>33</v>
      </c>
      <c r="E23" s="69"/>
      <c r="F23" s="70"/>
      <c r="G23" s="55">
        <f>VRN</f>
        <v>0</v>
      </c>
    </row>
    <row r="24" spans="1:7" x14ac:dyDescent="0.2">
      <c r="A24" s="71" t="s">
        <v>34</v>
      </c>
      <c r="B24" s="72"/>
      <c r="C24" s="73"/>
      <c r="D24" s="72" t="s">
        <v>35</v>
      </c>
      <c r="E24" s="72"/>
      <c r="F24" s="74" t="s">
        <v>36</v>
      </c>
      <c r="G24" s="75"/>
    </row>
    <row r="25" spans="1:7" x14ac:dyDescent="0.2">
      <c r="A25" s="66" t="s">
        <v>37</v>
      </c>
      <c r="B25" s="34"/>
      <c r="C25" s="76"/>
      <c r="D25" s="34" t="s">
        <v>37</v>
      </c>
      <c r="F25" s="77" t="s">
        <v>37</v>
      </c>
      <c r="G25" s="78"/>
    </row>
    <row r="26" spans="1:7" ht="37.5" customHeight="1" x14ac:dyDescent="0.2">
      <c r="A26" s="66" t="s">
        <v>38</v>
      </c>
      <c r="B26" s="79"/>
      <c r="C26" s="76"/>
      <c r="D26" s="34" t="s">
        <v>38</v>
      </c>
      <c r="F26" s="77" t="s">
        <v>38</v>
      </c>
      <c r="G26" s="78"/>
    </row>
    <row r="27" spans="1:7" x14ac:dyDescent="0.2">
      <c r="A27" s="66"/>
      <c r="B27" s="80"/>
      <c r="C27" s="76"/>
      <c r="D27" s="34"/>
      <c r="F27" s="77"/>
      <c r="G27" s="78"/>
    </row>
    <row r="28" spans="1:7" x14ac:dyDescent="0.2">
      <c r="A28" s="66" t="s">
        <v>39</v>
      </c>
      <c r="B28" s="34"/>
      <c r="C28" s="76"/>
      <c r="D28" s="77" t="s">
        <v>40</v>
      </c>
      <c r="E28" s="76"/>
      <c r="F28" s="81" t="s">
        <v>40</v>
      </c>
      <c r="G28" s="78"/>
    </row>
    <row r="29" spans="1:7" ht="69" customHeight="1" x14ac:dyDescent="0.2">
      <c r="A29" s="66"/>
      <c r="B29" s="34"/>
      <c r="C29" s="82"/>
      <c r="D29" s="83"/>
      <c r="E29" s="82"/>
      <c r="F29" s="34"/>
      <c r="G29" s="78"/>
    </row>
    <row r="30" spans="1:7" x14ac:dyDescent="0.2">
      <c r="A30" s="84" t="s">
        <v>41</v>
      </c>
      <c r="B30" s="85"/>
      <c r="C30" s="86">
        <v>21</v>
      </c>
      <c r="D30" s="85" t="s">
        <v>42</v>
      </c>
      <c r="E30" s="87"/>
      <c r="F30" s="214" t="e">
        <f>ROUND(C23-F32+G22,0)</f>
        <v>#REF!</v>
      </c>
      <c r="G30" s="215"/>
    </row>
    <row r="31" spans="1:7" x14ac:dyDescent="0.2">
      <c r="A31" s="84" t="s">
        <v>43</v>
      </c>
      <c r="B31" s="85"/>
      <c r="C31" s="86">
        <f>SazbaDPH1</f>
        <v>21</v>
      </c>
      <c r="D31" s="85" t="s">
        <v>44</v>
      </c>
      <c r="E31" s="87"/>
      <c r="F31" s="214" t="e">
        <f>ROUND(PRODUCT(F30,C31/100),1)</f>
        <v>#REF!</v>
      </c>
      <c r="G31" s="215"/>
    </row>
    <row r="32" spans="1:7" x14ac:dyDescent="0.2">
      <c r="A32" s="84" t="s">
        <v>41</v>
      </c>
      <c r="B32" s="85"/>
      <c r="C32" s="86">
        <v>0</v>
      </c>
      <c r="D32" s="85" t="s">
        <v>44</v>
      </c>
      <c r="E32" s="87"/>
      <c r="F32" s="214">
        <v>0</v>
      </c>
      <c r="G32" s="215"/>
    </row>
    <row r="33" spans="1:18" x14ac:dyDescent="0.2">
      <c r="A33" s="84" t="s">
        <v>43</v>
      </c>
      <c r="B33" s="88"/>
      <c r="C33" s="89">
        <f>SazbaDPH2</f>
        <v>0</v>
      </c>
      <c r="D33" s="85" t="s">
        <v>44</v>
      </c>
      <c r="E33" s="61"/>
      <c r="F33" s="214">
        <f>ROUND(PRODUCT(F32,C33/100),1)</f>
        <v>0</v>
      </c>
      <c r="G33" s="215"/>
    </row>
    <row r="34" spans="1:18" s="93" customFormat="1" ht="19.5" customHeight="1" thickBot="1" x14ac:dyDescent="0.3">
      <c r="A34" s="90" t="s">
        <v>45</v>
      </c>
      <c r="B34" s="91"/>
      <c r="C34" s="91"/>
      <c r="D34" s="91"/>
      <c r="E34" s="92"/>
      <c r="F34" s="210" t="e">
        <f>CEILING(SUM(F30:F33),IF(SUM(F30:F33)&gt;=0,1,-1))</f>
        <v>#REF!</v>
      </c>
      <c r="G34" s="211"/>
    </row>
    <row r="36" spans="1:18" x14ac:dyDescent="0.2">
      <c r="A36" s="94" t="s">
        <v>46</v>
      </c>
      <c r="B36" s="94"/>
      <c r="C36" s="94"/>
      <c r="D36" s="94"/>
      <c r="E36" s="94"/>
      <c r="F36" s="94"/>
      <c r="G36" s="94"/>
      <c r="H36" t="s">
        <v>5</v>
      </c>
    </row>
    <row r="37" spans="1:18" ht="14.25" customHeight="1" x14ac:dyDescent="0.2">
      <c r="A37" s="194" t="s">
        <v>243</v>
      </c>
      <c r="B37" s="194"/>
      <c r="C37" s="194"/>
      <c r="D37" s="194"/>
      <c r="E37" s="194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</row>
    <row r="38" spans="1:18" ht="12.75" customHeight="1" x14ac:dyDescent="0.2">
      <c r="A38" s="195" t="s">
        <v>222</v>
      </c>
      <c r="B38" s="194"/>
      <c r="C38" s="194"/>
      <c r="D38" s="194"/>
      <c r="E38" s="194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</row>
    <row r="39" spans="1:18" x14ac:dyDescent="0.2">
      <c r="A39" s="194" t="s">
        <v>223</v>
      </c>
      <c r="B39" s="194"/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</row>
    <row r="40" spans="1:18" x14ac:dyDescent="0.2">
      <c r="A40" s="195" t="s">
        <v>224</v>
      </c>
      <c r="B40" s="194"/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</row>
    <row r="41" spans="1:18" x14ac:dyDescent="0.2">
      <c r="A41" s="194" t="s">
        <v>225</v>
      </c>
      <c r="B41" s="194"/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</row>
    <row r="42" spans="1:18" x14ac:dyDescent="0.2">
      <c r="A42" s="194" t="s">
        <v>226</v>
      </c>
      <c r="B42" s="194"/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</row>
    <row r="43" spans="1:18" x14ac:dyDescent="0.2">
      <c r="A43" s="194" t="s">
        <v>227</v>
      </c>
      <c r="B43" s="194"/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</row>
    <row r="44" spans="1:18" x14ac:dyDescent="0.2">
      <c r="A44" s="194" t="s">
        <v>228</v>
      </c>
      <c r="B44" s="194"/>
      <c r="C44" s="194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</row>
    <row r="45" spans="1:18" ht="0.75" customHeight="1" x14ac:dyDescent="0.2">
      <c r="A45" s="194" t="s">
        <v>229</v>
      </c>
      <c r="B45" s="194"/>
      <c r="C45" s="194"/>
      <c r="D45" s="194"/>
      <c r="E45" s="194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</row>
    <row r="46" spans="1:18" x14ac:dyDescent="0.2">
      <c r="A46" s="194" t="s">
        <v>230</v>
      </c>
      <c r="B46" s="194"/>
      <c r="C46" s="194"/>
      <c r="D46" s="194"/>
      <c r="E46" s="194"/>
      <c r="F46" s="194"/>
      <c r="G46" s="194"/>
      <c r="H46" s="194"/>
      <c r="I46" s="194"/>
      <c r="J46" s="194"/>
      <c r="K46" s="194"/>
      <c r="L46" s="194"/>
      <c r="M46" s="194"/>
      <c r="N46" s="194"/>
      <c r="O46" s="194"/>
      <c r="P46" s="194"/>
      <c r="Q46" s="194"/>
      <c r="R46" s="194"/>
    </row>
    <row r="47" spans="1:18" x14ac:dyDescent="0.2">
      <c r="A47" s="194" t="s">
        <v>231</v>
      </c>
      <c r="B47" s="194"/>
      <c r="C47" s="194"/>
      <c r="D47" s="194"/>
      <c r="E47" s="194"/>
      <c r="F47" s="194"/>
      <c r="G47" s="194"/>
      <c r="H47" s="194"/>
      <c r="I47" s="194"/>
      <c r="J47" s="194"/>
      <c r="K47" s="194"/>
      <c r="L47" s="194"/>
      <c r="M47" s="194"/>
      <c r="N47" s="194"/>
      <c r="O47" s="194"/>
      <c r="P47" s="194"/>
      <c r="Q47" s="194"/>
      <c r="R47" s="194"/>
    </row>
    <row r="48" spans="1:18" x14ac:dyDescent="0.2">
      <c r="A48" s="194" t="s">
        <v>232</v>
      </c>
      <c r="B48" s="194"/>
      <c r="C48" s="194"/>
      <c r="D48" s="194"/>
      <c r="E48" s="194"/>
      <c r="F48" s="194"/>
      <c r="G48" s="194"/>
      <c r="H48" s="194"/>
      <c r="I48" s="194"/>
      <c r="J48" s="194"/>
      <c r="K48" s="194"/>
      <c r="L48" s="194"/>
      <c r="M48" s="194"/>
      <c r="N48" s="194"/>
      <c r="O48" s="194"/>
      <c r="P48" s="194"/>
      <c r="Q48" s="194"/>
      <c r="R48" s="194"/>
    </row>
    <row r="49" spans="1:18" x14ac:dyDescent="0.2">
      <c r="A49" s="194" t="s">
        <v>233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</row>
    <row r="50" spans="1:18" x14ac:dyDescent="0.2">
      <c r="A50" s="194" t="s">
        <v>234</v>
      </c>
      <c r="B50" s="194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</row>
    <row r="51" spans="1:18" x14ac:dyDescent="0.2">
      <c r="A51" s="194" t="s">
        <v>235</v>
      </c>
      <c r="B51" s="194"/>
      <c r="C51" s="194"/>
      <c r="D51" s="194"/>
      <c r="E51" s="194"/>
      <c r="F51" s="194"/>
      <c r="G51" s="194"/>
      <c r="H51" s="194"/>
      <c r="I51" s="194"/>
      <c r="J51" s="194"/>
      <c r="K51" s="194"/>
      <c r="L51" s="194"/>
      <c r="M51" s="194"/>
      <c r="N51" s="194"/>
      <c r="O51" s="194"/>
      <c r="P51" s="194"/>
      <c r="Q51" s="194"/>
      <c r="R51" s="194"/>
    </row>
    <row r="52" spans="1:18" x14ac:dyDescent="0.2">
      <c r="A52" s="194" t="s">
        <v>236</v>
      </c>
      <c r="B52" s="194"/>
      <c r="C52" s="194"/>
      <c r="D52" s="194"/>
      <c r="E52" s="194"/>
      <c r="F52" s="194"/>
      <c r="G52" s="194"/>
      <c r="H52" s="194"/>
      <c r="I52" s="194"/>
      <c r="J52" s="194"/>
      <c r="K52" s="194"/>
      <c r="L52" s="194"/>
      <c r="M52" s="194"/>
      <c r="N52" s="194"/>
      <c r="O52" s="194"/>
      <c r="P52" s="194"/>
      <c r="Q52" s="194"/>
      <c r="R52" s="194"/>
    </row>
    <row r="53" spans="1:18" x14ac:dyDescent="0.2">
      <c r="A53" s="195"/>
      <c r="B53" s="194"/>
      <c r="C53" s="194"/>
      <c r="D53" s="194"/>
      <c r="E53" s="194"/>
      <c r="F53" s="194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</row>
    <row r="54" spans="1:18" x14ac:dyDescent="0.2">
      <c r="A54" s="195" t="s">
        <v>237</v>
      </c>
      <c r="B54" s="194"/>
      <c r="C54" s="194"/>
      <c r="D54" s="194"/>
      <c r="E54" s="194"/>
      <c r="F54" s="194"/>
      <c r="G54" s="194"/>
      <c r="H54" s="194"/>
      <c r="I54" s="194"/>
      <c r="J54" s="194"/>
      <c r="K54" s="194"/>
      <c r="L54" s="194"/>
      <c r="M54" s="194"/>
      <c r="N54" s="194"/>
      <c r="O54" s="194"/>
      <c r="P54" s="194"/>
      <c r="Q54" s="194"/>
      <c r="R54" s="194"/>
    </row>
    <row r="55" spans="1:18" x14ac:dyDescent="0.2">
      <c r="A55" s="195" t="s">
        <v>238</v>
      </c>
      <c r="B55" s="194"/>
      <c r="C55" s="194"/>
      <c r="D55" s="194"/>
      <c r="E55" s="194"/>
      <c r="F55" s="194"/>
      <c r="G55" s="194"/>
      <c r="H55" s="194"/>
      <c r="I55" s="194"/>
      <c r="J55" s="194"/>
      <c r="K55" s="194"/>
      <c r="L55" s="194"/>
      <c r="M55" s="194"/>
      <c r="N55" s="194"/>
      <c r="O55" s="194"/>
      <c r="P55" s="194"/>
      <c r="Q55" s="194"/>
      <c r="R55" s="194"/>
    </row>
    <row r="56" spans="1:18" x14ac:dyDescent="0.2">
      <c r="A56" s="195" t="s">
        <v>239</v>
      </c>
      <c r="B56" s="194"/>
      <c r="C56" s="194"/>
      <c r="D56" s="194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4"/>
      <c r="P56" s="194"/>
      <c r="Q56" s="194"/>
      <c r="R56" s="194"/>
    </row>
    <row r="57" spans="1:18" x14ac:dyDescent="0.2">
      <c r="A57" s="194" t="s">
        <v>240</v>
      </c>
      <c r="B57" s="194"/>
      <c r="C57" s="194"/>
      <c r="D57" s="194"/>
      <c r="E57" s="194"/>
      <c r="F57" s="194"/>
      <c r="G57" s="194"/>
      <c r="H57" s="194"/>
      <c r="I57" s="194"/>
      <c r="J57" s="194"/>
      <c r="K57" s="194"/>
      <c r="L57" s="194"/>
      <c r="M57" s="194"/>
      <c r="N57" s="194"/>
      <c r="O57" s="194"/>
      <c r="P57" s="194"/>
      <c r="Q57" s="194"/>
      <c r="R57" s="194"/>
    </row>
    <row r="58" spans="1:18" x14ac:dyDescent="0.2">
      <c r="A58" s="194"/>
      <c r="B58" s="194"/>
      <c r="C58" s="194"/>
      <c r="D58" s="194"/>
      <c r="E58" s="194"/>
      <c r="F58" s="194"/>
      <c r="G58" s="194"/>
      <c r="H58" s="194"/>
      <c r="I58" s="194"/>
      <c r="J58" s="194"/>
      <c r="K58" s="194"/>
      <c r="L58" s="194"/>
      <c r="M58" s="194"/>
      <c r="N58" s="194"/>
      <c r="O58" s="194"/>
      <c r="P58" s="194"/>
      <c r="Q58" s="194"/>
      <c r="R58" s="194"/>
    </row>
    <row r="59" spans="1:18" x14ac:dyDescent="0.2">
      <c r="A59" s="194" t="s">
        <v>241</v>
      </c>
      <c r="B59" s="194"/>
      <c r="C59" s="194"/>
      <c r="D59" s="194"/>
      <c r="E59" s="194"/>
      <c r="F59" s="194"/>
      <c r="G59" s="194"/>
      <c r="H59" s="194"/>
      <c r="I59" s="194"/>
      <c r="J59" s="194"/>
      <c r="K59" s="194"/>
      <c r="L59" s="194"/>
      <c r="M59" s="194"/>
      <c r="N59" s="194"/>
      <c r="O59" s="194"/>
      <c r="P59" s="194"/>
      <c r="Q59" s="194"/>
      <c r="R59" s="194"/>
    </row>
    <row r="60" spans="1:18" x14ac:dyDescent="0.2">
      <c r="A60" s="196" t="s">
        <v>244</v>
      </c>
      <c r="B60" s="194"/>
      <c r="C60" s="194"/>
      <c r="D60" s="194"/>
      <c r="E60" s="194"/>
      <c r="F60" s="194"/>
      <c r="G60" s="194"/>
      <c r="H60" s="194"/>
      <c r="I60" s="194"/>
      <c r="J60" s="194"/>
      <c r="K60" s="194"/>
      <c r="L60" s="194"/>
      <c r="M60" s="194"/>
      <c r="N60" s="194"/>
      <c r="O60" s="194"/>
      <c r="P60" s="194"/>
      <c r="Q60" s="194"/>
      <c r="R60" s="194"/>
    </row>
    <row r="61" spans="1:18" x14ac:dyDescent="0.2">
      <c r="A61" s="194"/>
      <c r="B61" s="194"/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4"/>
      <c r="R61" s="194"/>
    </row>
    <row r="62" spans="1:18" x14ac:dyDescent="0.2">
      <c r="A62" s="194" t="s">
        <v>242</v>
      </c>
      <c r="B62" s="194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4"/>
      <c r="P62" s="194"/>
      <c r="Q62" s="194"/>
      <c r="R62" s="194"/>
    </row>
    <row r="63" spans="1:18" x14ac:dyDescent="0.2">
      <c r="A63" s="194"/>
      <c r="B63" s="194"/>
      <c r="C63" s="194"/>
      <c r="D63" s="194"/>
      <c r="E63" s="194"/>
      <c r="F63" s="194"/>
      <c r="G63" s="194"/>
      <c r="H63" s="194"/>
      <c r="I63" s="194"/>
      <c r="J63" s="194"/>
      <c r="K63" s="194"/>
      <c r="L63" s="194"/>
      <c r="M63" s="194"/>
      <c r="N63" s="194"/>
      <c r="O63" s="194"/>
      <c r="P63" s="194"/>
      <c r="Q63" s="194"/>
      <c r="R63" s="194"/>
    </row>
  </sheetData>
  <mergeCells count="11">
    <mergeCell ref="F34:G34"/>
    <mergeCell ref="A23:B23"/>
    <mergeCell ref="F30:G30"/>
    <mergeCell ref="F31:G31"/>
    <mergeCell ref="F32:G32"/>
    <mergeCell ref="F33:G33"/>
    <mergeCell ref="C8:E8"/>
    <mergeCell ref="C9:E9"/>
    <mergeCell ref="C10:E10"/>
    <mergeCell ref="C11:E11"/>
    <mergeCell ref="C12:E12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1"/>
  <dimension ref="A1:BE88"/>
  <sheetViews>
    <sheetView workbookViewId="0">
      <selection activeCell="H37" sqref="H37:I37"/>
    </sheetView>
  </sheetViews>
  <sheetFormatPr defaultRowHeight="12.75" x14ac:dyDescent="0.2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9" ht="13.5" thickTop="1" x14ac:dyDescent="0.2">
      <c r="A1" s="216" t="s">
        <v>47</v>
      </c>
      <c r="B1" s="217"/>
      <c r="C1" s="95" t="str">
        <f>CONCATENATE(cislostavby," ",nazevstavby)</f>
        <v>23 Oprava fasády hasičské zbrojnice , Hodonice</v>
      </c>
      <c r="D1" s="96"/>
      <c r="E1" s="97"/>
      <c r="F1" s="96"/>
      <c r="G1" s="98" t="s">
        <v>48</v>
      </c>
      <c r="H1" s="99"/>
      <c r="I1" s="100"/>
    </row>
    <row r="2" spans="1:9" ht="13.5" thickBot="1" x14ac:dyDescent="0.25">
      <c r="A2" s="218" t="s">
        <v>49</v>
      </c>
      <c r="B2" s="219"/>
      <c r="C2" s="101" t="str">
        <f>CONCATENATE(cisloobjektu," ",nazevobjektu)</f>
        <v>01 Oprava fasády</v>
      </c>
      <c r="D2" s="102"/>
      <c r="E2" s="103"/>
      <c r="F2" s="102"/>
      <c r="G2" s="220"/>
      <c r="H2" s="221"/>
      <c r="I2" s="222"/>
    </row>
    <row r="3" spans="1:9" ht="13.5" thickTop="1" x14ac:dyDescent="0.2">
      <c r="F3" s="34"/>
    </row>
    <row r="4" spans="1:9" ht="19.5" customHeight="1" x14ac:dyDescent="0.25">
      <c r="A4" s="104" t="s">
        <v>50</v>
      </c>
      <c r="B4" s="105"/>
      <c r="C4" s="105"/>
      <c r="D4" s="105"/>
      <c r="E4" s="106"/>
      <c r="F4" s="105"/>
      <c r="G4" s="105"/>
      <c r="H4" s="105"/>
      <c r="I4" s="105"/>
    </row>
    <row r="5" spans="1:9" ht="13.5" thickBot="1" x14ac:dyDescent="0.25"/>
    <row r="6" spans="1:9" s="34" customFormat="1" ht="13.5" thickBot="1" x14ac:dyDescent="0.25">
      <c r="A6" s="107"/>
      <c r="B6" s="108" t="s">
        <v>51</v>
      </c>
      <c r="C6" s="108"/>
      <c r="D6" s="109"/>
      <c r="E6" s="110" t="s">
        <v>52</v>
      </c>
      <c r="F6" s="111" t="s">
        <v>53</v>
      </c>
      <c r="G6" s="111" t="s">
        <v>54</v>
      </c>
      <c r="H6" s="111" t="s">
        <v>55</v>
      </c>
      <c r="I6" s="112" t="s">
        <v>30</v>
      </c>
    </row>
    <row r="7" spans="1:9" s="34" customFormat="1" x14ac:dyDescent="0.2">
      <c r="A7" s="190" t="str">
        <f>Položky!B7</f>
        <v>1</v>
      </c>
      <c r="B7" s="113" t="str">
        <f>Položky!C7</f>
        <v>Zemní práce</v>
      </c>
      <c r="D7" s="114"/>
      <c r="E7" s="191">
        <f>Položky!BA10</f>
        <v>0</v>
      </c>
      <c r="F7" s="192">
        <f>Položky!BB10</f>
        <v>0</v>
      </c>
      <c r="G7" s="192">
        <f>Položky!BC10</f>
        <v>0</v>
      </c>
      <c r="H7" s="192">
        <f>Položky!BD10</f>
        <v>0</v>
      </c>
      <c r="I7" s="193">
        <f>Položky!BE10</f>
        <v>0</v>
      </c>
    </row>
    <row r="8" spans="1:9" s="34" customFormat="1" x14ac:dyDescent="0.2">
      <c r="A8" s="190" t="str">
        <f>Položky!B11</f>
        <v>2</v>
      </c>
      <c r="B8" s="113" t="str">
        <f>Položky!C11</f>
        <v>Základy a zvláštní zakládání</v>
      </c>
      <c r="D8" s="114"/>
      <c r="E8" s="191">
        <f>Položky!BA13</f>
        <v>0</v>
      </c>
      <c r="F8" s="192">
        <f>Položky!BB13</f>
        <v>0</v>
      </c>
      <c r="G8" s="192">
        <f>Položky!BC13</f>
        <v>0</v>
      </c>
      <c r="H8" s="192">
        <f>Položky!BD13</f>
        <v>0</v>
      </c>
      <c r="I8" s="193">
        <f>Položky!BE13</f>
        <v>0</v>
      </c>
    </row>
    <row r="9" spans="1:9" s="34" customFormat="1" x14ac:dyDescent="0.2">
      <c r="A9" s="190" t="str">
        <f>Položky!B14</f>
        <v>61</v>
      </c>
      <c r="B9" s="113" t="str">
        <f>Položky!C14</f>
        <v>Upravy povrchů vnitřní</v>
      </c>
      <c r="D9" s="114"/>
      <c r="E9" s="191">
        <f>Položky!BA17</f>
        <v>0</v>
      </c>
      <c r="F9" s="192">
        <f>Položky!BB17</f>
        <v>0</v>
      </c>
      <c r="G9" s="192">
        <f>Položky!BC17</f>
        <v>0</v>
      </c>
      <c r="H9" s="192">
        <f>Položky!BD17</f>
        <v>0</v>
      </c>
      <c r="I9" s="193">
        <f>Položky!BE17</f>
        <v>0</v>
      </c>
    </row>
    <row r="10" spans="1:9" s="34" customFormat="1" x14ac:dyDescent="0.2">
      <c r="A10" s="190" t="str">
        <f>Položky!B18</f>
        <v>62</v>
      </c>
      <c r="B10" s="113" t="str">
        <f>Položky!C18</f>
        <v>Úpravy povrchů vnější</v>
      </c>
      <c r="D10" s="114"/>
      <c r="E10" s="191">
        <f>Položky!BA26</f>
        <v>0</v>
      </c>
      <c r="F10" s="192">
        <f>Položky!BB26</f>
        <v>0</v>
      </c>
      <c r="G10" s="192">
        <f>Položky!BC26</f>
        <v>0</v>
      </c>
      <c r="H10" s="192">
        <f>Položky!BD26</f>
        <v>0</v>
      </c>
      <c r="I10" s="193">
        <f>Položky!BE26</f>
        <v>0</v>
      </c>
    </row>
    <row r="11" spans="1:9" s="34" customFormat="1" x14ac:dyDescent="0.2">
      <c r="A11" s="190" t="str">
        <f>Položky!B27</f>
        <v>93</v>
      </c>
      <c r="B11" s="113" t="str">
        <f>Položky!C27</f>
        <v>Dokončovací práce inženýrskách staveb</v>
      </c>
      <c r="D11" s="114"/>
      <c r="E11" s="191">
        <f>Položky!BA29</f>
        <v>0</v>
      </c>
      <c r="F11" s="192">
        <f>Položky!BB29</f>
        <v>0</v>
      </c>
      <c r="G11" s="192">
        <f>Položky!BC29</f>
        <v>0</v>
      </c>
      <c r="H11" s="192">
        <f>Položky!BD29</f>
        <v>0</v>
      </c>
      <c r="I11" s="193">
        <f>Položky!BE29</f>
        <v>0</v>
      </c>
    </row>
    <row r="12" spans="1:9" s="34" customFormat="1" x14ac:dyDescent="0.2">
      <c r="A12" s="190" t="str">
        <f>Položky!B30</f>
        <v>94</v>
      </c>
      <c r="B12" s="113" t="str">
        <f>Položky!C30</f>
        <v>Lešení a stavební výtahy</v>
      </c>
      <c r="D12" s="114"/>
      <c r="E12" s="191">
        <f>Položky!BA40</f>
        <v>0</v>
      </c>
      <c r="F12" s="192">
        <f>Položky!BB40</f>
        <v>0</v>
      </c>
      <c r="G12" s="192">
        <f>Položky!BC40</f>
        <v>0</v>
      </c>
      <c r="H12" s="192">
        <f>Položky!BD40</f>
        <v>0</v>
      </c>
      <c r="I12" s="193">
        <f>Položky!BE40</f>
        <v>0</v>
      </c>
    </row>
    <row r="13" spans="1:9" s="34" customFormat="1" x14ac:dyDescent="0.2">
      <c r="A13" s="190" t="str">
        <f>Položky!B41</f>
        <v>96</v>
      </c>
      <c r="B13" s="113" t="str">
        <f>Položky!C41</f>
        <v>Bourání konstrukcí</v>
      </c>
      <c r="D13" s="114"/>
      <c r="E13" s="191">
        <f>Položky!BA44</f>
        <v>0</v>
      </c>
      <c r="F13" s="192">
        <f>Položky!BB44</f>
        <v>0</v>
      </c>
      <c r="G13" s="192">
        <f>Položky!BC44</f>
        <v>0</v>
      </c>
      <c r="H13" s="192">
        <f>Položky!BD44</f>
        <v>0</v>
      </c>
      <c r="I13" s="193">
        <f>Položky!BE44</f>
        <v>0</v>
      </c>
    </row>
    <row r="14" spans="1:9" s="34" customFormat="1" x14ac:dyDescent="0.2">
      <c r="A14" s="190" t="str">
        <f>Položky!B45</f>
        <v>97</v>
      </c>
      <c r="B14" s="113" t="str">
        <f>Položky!C45</f>
        <v>Prorážení otvorů</v>
      </c>
      <c r="D14" s="114"/>
      <c r="E14" s="191">
        <f>Položky!BA48</f>
        <v>0</v>
      </c>
      <c r="F14" s="192">
        <f>Položky!BB48</f>
        <v>0</v>
      </c>
      <c r="G14" s="192">
        <f>Položky!BC48</f>
        <v>0</v>
      </c>
      <c r="H14" s="192">
        <f>Položky!BD48</f>
        <v>0</v>
      </c>
      <c r="I14" s="193">
        <f>Položky!BE48</f>
        <v>0</v>
      </c>
    </row>
    <row r="15" spans="1:9" s="34" customFormat="1" x14ac:dyDescent="0.2">
      <c r="A15" s="190" t="str">
        <f>Položky!B49</f>
        <v>99</v>
      </c>
      <c r="B15" s="113" t="str">
        <f>Položky!C49</f>
        <v>Staveništní přesun hmot</v>
      </c>
      <c r="D15" s="114"/>
      <c r="E15" s="191">
        <f>Položky!BA51</f>
        <v>0</v>
      </c>
      <c r="F15" s="192">
        <f>Položky!BB51</f>
        <v>0</v>
      </c>
      <c r="G15" s="192">
        <f>Položky!BC51</f>
        <v>0</v>
      </c>
      <c r="H15" s="192">
        <f>Položky!BD51</f>
        <v>0</v>
      </c>
      <c r="I15" s="193">
        <f>Položky!BE51</f>
        <v>0</v>
      </c>
    </row>
    <row r="16" spans="1:9" s="34" customFormat="1" x14ac:dyDescent="0.2">
      <c r="A16" s="190" t="str">
        <f>Položky!B52</f>
        <v>764</v>
      </c>
      <c r="B16" s="113" t="str">
        <f>Položky!C52</f>
        <v>Konstrukce klempířské</v>
      </c>
      <c r="D16" s="114"/>
      <c r="E16" s="191">
        <f>Položky!BA60</f>
        <v>0</v>
      </c>
      <c r="F16" s="192">
        <f>Položky!BB60</f>
        <v>0</v>
      </c>
      <c r="G16" s="192">
        <f>Položky!BC60</f>
        <v>0</v>
      </c>
      <c r="H16" s="192">
        <f>Položky!BD60</f>
        <v>0</v>
      </c>
      <c r="I16" s="193">
        <f>Položky!BE60</f>
        <v>0</v>
      </c>
    </row>
    <row r="17" spans="1:57" s="34" customFormat="1" x14ac:dyDescent="0.2">
      <c r="A17" s="190" t="str">
        <f>Položky!B61</f>
        <v>766</v>
      </c>
      <c r="B17" s="113" t="str">
        <f>Položky!C61</f>
        <v>Konstrukce truhlářské</v>
      </c>
      <c r="D17" s="114"/>
      <c r="E17" s="191">
        <f>Položky!BA65</f>
        <v>0</v>
      </c>
      <c r="F17" s="192">
        <f>Položky!BB65</f>
        <v>0</v>
      </c>
      <c r="G17" s="192">
        <f>Položky!BC65</f>
        <v>0</v>
      </c>
      <c r="H17" s="192">
        <f>Položky!BD65</f>
        <v>0</v>
      </c>
      <c r="I17" s="193">
        <f>Položky!BE65</f>
        <v>0</v>
      </c>
    </row>
    <row r="18" spans="1:57" s="34" customFormat="1" x14ac:dyDescent="0.2">
      <c r="A18" s="190" t="str">
        <f>Položky!B66</f>
        <v>767</v>
      </c>
      <c r="B18" s="113" t="str">
        <f>Položky!C66</f>
        <v>Konstrukce zámečnické</v>
      </c>
      <c r="D18" s="114"/>
      <c r="E18" s="191">
        <f>Položky!BA71</f>
        <v>0</v>
      </c>
      <c r="F18" s="192">
        <f>Položky!BB71</f>
        <v>0</v>
      </c>
      <c r="G18" s="192">
        <f>Položky!BC71</f>
        <v>0</v>
      </c>
      <c r="H18" s="192">
        <f>Položky!BD71</f>
        <v>0</v>
      </c>
      <c r="I18" s="193">
        <f>Položky!BE71</f>
        <v>0</v>
      </c>
    </row>
    <row r="19" spans="1:57" s="34" customFormat="1" x14ac:dyDescent="0.2">
      <c r="A19" s="190" t="str">
        <f>Položky!B72</f>
        <v>781</v>
      </c>
      <c r="B19" s="113" t="str">
        <f>Položky!C72</f>
        <v>Obklady keramické</v>
      </c>
      <c r="D19" s="114"/>
      <c r="E19" s="191">
        <f>Položky!BA76</f>
        <v>0</v>
      </c>
      <c r="F19" s="192">
        <f>Položky!BB76</f>
        <v>0</v>
      </c>
      <c r="G19" s="192">
        <f>Položky!BC76</f>
        <v>0</v>
      </c>
      <c r="H19" s="192">
        <f>Položky!BD76</f>
        <v>0</v>
      </c>
      <c r="I19" s="193">
        <f>Položky!BE76</f>
        <v>0</v>
      </c>
    </row>
    <row r="20" spans="1:57" s="34" customFormat="1" x14ac:dyDescent="0.2">
      <c r="A20" s="190" t="str">
        <f>Položky!B77</f>
        <v>783</v>
      </c>
      <c r="B20" s="113" t="str">
        <f>Položky!C77</f>
        <v>Nátěry</v>
      </c>
      <c r="D20" s="114"/>
      <c r="E20" s="191">
        <f>Položky!BA80</f>
        <v>0</v>
      </c>
      <c r="F20" s="192">
        <f>Položky!BB80</f>
        <v>0</v>
      </c>
      <c r="G20" s="192">
        <f>Položky!BC80</f>
        <v>0</v>
      </c>
      <c r="H20" s="192">
        <f>Položky!BD80</f>
        <v>0</v>
      </c>
      <c r="I20" s="193">
        <f>Položky!BE80</f>
        <v>0</v>
      </c>
    </row>
    <row r="21" spans="1:57" s="34" customFormat="1" x14ac:dyDescent="0.2">
      <c r="A21" s="190" t="str">
        <f>Položky!B81</f>
        <v>784</v>
      </c>
      <c r="B21" s="113" t="str">
        <f>Položky!C81</f>
        <v>Malby</v>
      </c>
      <c r="D21" s="114"/>
      <c r="E21" s="191">
        <f>Položky!BA83</f>
        <v>0</v>
      </c>
      <c r="F21" s="192">
        <f>Položky!BB83</f>
        <v>0</v>
      </c>
      <c r="G21" s="192">
        <f>Položky!BC83</f>
        <v>0</v>
      </c>
      <c r="H21" s="192">
        <f>Položky!BD83</f>
        <v>0</v>
      </c>
      <c r="I21" s="193">
        <f>Položky!BE83</f>
        <v>0</v>
      </c>
    </row>
    <row r="22" spans="1:57" s="34" customFormat="1" x14ac:dyDescent="0.2">
      <c r="A22" s="190" t="str">
        <f>Položky!B84</f>
        <v>M21</v>
      </c>
      <c r="B22" s="113" t="str">
        <f>Položky!C84</f>
        <v>Elektromontáže</v>
      </c>
      <c r="D22" s="114"/>
      <c r="E22" s="191">
        <f>Položky!BA86</f>
        <v>0</v>
      </c>
      <c r="F22" s="192">
        <f>Položky!BB86</f>
        <v>0</v>
      </c>
      <c r="G22" s="192">
        <f>Položky!BC86</f>
        <v>0</v>
      </c>
      <c r="H22" s="192">
        <f>Položky!BD86</f>
        <v>0</v>
      </c>
      <c r="I22" s="193">
        <f>Položky!BE86</f>
        <v>0</v>
      </c>
    </row>
    <row r="23" spans="1:57" s="34" customFormat="1" ht="13.5" thickBot="1" x14ac:dyDescent="0.25">
      <c r="A23" s="190" t="str">
        <f>Položky!B87</f>
        <v>D96</v>
      </c>
      <c r="B23" s="113" t="str">
        <f>Položky!C87</f>
        <v>Přesuny suti a vybouraných hmot</v>
      </c>
      <c r="D23" s="114"/>
      <c r="E23" s="191">
        <f>Položky!BA91</f>
        <v>0</v>
      </c>
      <c r="F23" s="192">
        <f>Položky!BB91</f>
        <v>0</v>
      </c>
      <c r="G23" s="192">
        <f>Položky!BC91</f>
        <v>0</v>
      </c>
      <c r="H23" s="192">
        <f>Položky!BD91</f>
        <v>0</v>
      </c>
      <c r="I23" s="193">
        <f>Položky!BE91</f>
        <v>0</v>
      </c>
    </row>
    <row r="24" spans="1:57" s="121" customFormat="1" ht="13.5" thickBot="1" x14ac:dyDescent="0.25">
      <c r="A24" s="115"/>
      <c r="B24" s="116" t="s">
        <v>56</v>
      </c>
      <c r="C24" s="116"/>
      <c r="D24" s="117"/>
      <c r="E24" s="118">
        <f>SUM(E7:E23)</f>
        <v>0</v>
      </c>
      <c r="F24" s="119">
        <f>SUM(F7:F23)</f>
        <v>0</v>
      </c>
      <c r="G24" s="119">
        <f>SUM(G7:G23)</f>
        <v>0</v>
      </c>
      <c r="H24" s="119">
        <f>SUM(H7:H23)</f>
        <v>0</v>
      </c>
      <c r="I24" s="120">
        <f>SUM(I7:I23)</f>
        <v>0</v>
      </c>
    </row>
    <row r="25" spans="1:57" x14ac:dyDescent="0.2">
      <c r="A25" s="34"/>
      <c r="B25" s="34"/>
      <c r="C25" s="34"/>
      <c r="D25" s="34"/>
      <c r="E25" s="34"/>
      <c r="F25" s="34"/>
      <c r="G25" s="34"/>
      <c r="H25" s="34"/>
      <c r="I25" s="34"/>
    </row>
    <row r="26" spans="1:57" ht="19.5" customHeight="1" x14ac:dyDescent="0.25">
      <c r="A26" s="105" t="s">
        <v>57</v>
      </c>
      <c r="B26" s="105"/>
      <c r="C26" s="105"/>
      <c r="D26" s="105"/>
      <c r="E26" s="105"/>
      <c r="F26" s="105"/>
      <c r="G26" s="122"/>
      <c r="H26" s="105"/>
      <c r="I26" s="105"/>
      <c r="BA26" s="40"/>
      <c r="BB26" s="40"/>
      <c r="BC26" s="40"/>
      <c r="BD26" s="40"/>
      <c r="BE26" s="40"/>
    </row>
    <row r="27" spans="1:57" ht="13.5" thickBot="1" x14ac:dyDescent="0.25"/>
    <row r="28" spans="1:57" x14ac:dyDescent="0.2">
      <c r="A28" s="71" t="s">
        <v>58</v>
      </c>
      <c r="B28" s="72"/>
      <c r="C28" s="72"/>
      <c r="D28" s="123"/>
      <c r="E28" s="124" t="s">
        <v>59</v>
      </c>
      <c r="F28" s="125" t="s">
        <v>60</v>
      </c>
      <c r="G28" s="126" t="s">
        <v>61</v>
      </c>
      <c r="H28" s="127"/>
      <c r="I28" s="128" t="s">
        <v>59</v>
      </c>
    </row>
    <row r="29" spans="1:57" x14ac:dyDescent="0.2">
      <c r="A29" s="129" t="s">
        <v>212</v>
      </c>
      <c r="B29" s="130"/>
      <c r="C29" s="130"/>
      <c r="D29" s="131"/>
      <c r="E29" s="132">
        <v>0</v>
      </c>
      <c r="F29" s="133">
        <v>0</v>
      </c>
      <c r="G29" s="134">
        <f t="shared" ref="G29:G36" si="0">CHOOSE(BA29+1,HSV+PSV,HSV+PSV+Mont,HSV+PSV+Dodavka+Mont,HSV,PSV,Mont,Dodavka,Mont+Dodavka,0)</f>
        <v>0</v>
      </c>
      <c r="H29" s="135"/>
      <c r="I29" s="136">
        <f t="shared" ref="I29:I36" si="1">E29+F29*G29/100</f>
        <v>0</v>
      </c>
      <c r="BA29">
        <v>0</v>
      </c>
    </row>
    <row r="30" spans="1:57" x14ac:dyDescent="0.2">
      <c r="A30" s="129" t="s">
        <v>213</v>
      </c>
      <c r="B30" s="130"/>
      <c r="C30" s="130"/>
      <c r="D30" s="131"/>
      <c r="E30" s="132">
        <v>0</v>
      </c>
      <c r="F30" s="133">
        <v>0</v>
      </c>
      <c r="G30" s="134">
        <f t="shared" si="0"/>
        <v>0</v>
      </c>
      <c r="H30" s="135"/>
      <c r="I30" s="136">
        <f t="shared" si="1"/>
        <v>0</v>
      </c>
      <c r="BA30">
        <v>0</v>
      </c>
    </row>
    <row r="31" spans="1:57" x14ac:dyDescent="0.2">
      <c r="A31" s="129" t="s">
        <v>214</v>
      </c>
      <c r="B31" s="130"/>
      <c r="C31" s="130"/>
      <c r="D31" s="131"/>
      <c r="E31" s="132">
        <v>0</v>
      </c>
      <c r="F31" s="133">
        <v>0</v>
      </c>
      <c r="G31" s="134">
        <f t="shared" si="0"/>
        <v>0</v>
      </c>
      <c r="H31" s="135"/>
      <c r="I31" s="136">
        <f t="shared" si="1"/>
        <v>0</v>
      </c>
      <c r="BA31">
        <v>0</v>
      </c>
    </row>
    <row r="32" spans="1:57" x14ac:dyDescent="0.2">
      <c r="A32" s="129" t="s">
        <v>215</v>
      </c>
      <c r="B32" s="130"/>
      <c r="C32" s="130"/>
      <c r="D32" s="131"/>
      <c r="E32" s="132">
        <v>0</v>
      </c>
      <c r="F32" s="133">
        <v>0</v>
      </c>
      <c r="G32" s="134">
        <f t="shared" si="0"/>
        <v>0</v>
      </c>
      <c r="H32" s="135"/>
      <c r="I32" s="136">
        <f t="shared" si="1"/>
        <v>0</v>
      </c>
      <c r="BA32">
        <v>0</v>
      </c>
    </row>
    <row r="33" spans="1:53" x14ac:dyDescent="0.2">
      <c r="A33" s="129" t="s">
        <v>216</v>
      </c>
      <c r="B33" s="130"/>
      <c r="C33" s="130"/>
      <c r="D33" s="131"/>
      <c r="E33" s="132">
        <v>0</v>
      </c>
      <c r="F33" s="133">
        <v>2.5</v>
      </c>
      <c r="G33" s="134">
        <f t="shared" si="0"/>
        <v>0</v>
      </c>
      <c r="H33" s="135"/>
      <c r="I33" s="136">
        <f t="shared" si="1"/>
        <v>0</v>
      </c>
      <c r="BA33">
        <v>1</v>
      </c>
    </row>
    <row r="34" spans="1:53" x14ac:dyDescent="0.2">
      <c r="A34" s="129" t="s">
        <v>217</v>
      </c>
      <c r="B34" s="130"/>
      <c r="C34" s="130"/>
      <c r="D34" s="131"/>
      <c r="E34" s="132">
        <v>0</v>
      </c>
      <c r="F34" s="133">
        <v>0</v>
      </c>
      <c r="G34" s="134">
        <f t="shared" si="0"/>
        <v>0</v>
      </c>
      <c r="H34" s="135"/>
      <c r="I34" s="136">
        <f t="shared" si="1"/>
        <v>0</v>
      </c>
      <c r="BA34">
        <v>1</v>
      </c>
    </row>
    <row r="35" spans="1:53" x14ac:dyDescent="0.2">
      <c r="A35" s="129" t="s">
        <v>218</v>
      </c>
      <c r="B35" s="130"/>
      <c r="C35" s="130"/>
      <c r="D35" s="131"/>
      <c r="E35" s="132">
        <v>0</v>
      </c>
      <c r="F35" s="133">
        <v>0</v>
      </c>
      <c r="G35" s="134">
        <f t="shared" si="0"/>
        <v>0</v>
      </c>
      <c r="H35" s="135"/>
      <c r="I35" s="136">
        <f t="shared" si="1"/>
        <v>0</v>
      </c>
      <c r="BA35">
        <v>2</v>
      </c>
    </row>
    <row r="36" spans="1:53" x14ac:dyDescent="0.2">
      <c r="A36" s="129" t="s">
        <v>219</v>
      </c>
      <c r="B36" s="130"/>
      <c r="C36" s="130"/>
      <c r="D36" s="131"/>
      <c r="E36" s="132">
        <v>0</v>
      </c>
      <c r="F36" s="133">
        <v>0</v>
      </c>
      <c r="G36" s="134">
        <f t="shared" si="0"/>
        <v>0</v>
      </c>
      <c r="H36" s="135"/>
      <c r="I36" s="136">
        <f t="shared" si="1"/>
        <v>0</v>
      </c>
      <c r="BA36">
        <v>2</v>
      </c>
    </row>
    <row r="37" spans="1:53" ht="13.5" thickBot="1" x14ac:dyDescent="0.25">
      <c r="A37" s="137"/>
      <c r="B37" s="138" t="s">
        <v>62</v>
      </c>
      <c r="C37" s="139"/>
      <c r="D37" s="140"/>
      <c r="E37" s="141"/>
      <c r="F37" s="142"/>
      <c r="G37" s="142"/>
      <c r="H37" s="223">
        <f>SUM(I29:I36)</f>
        <v>0</v>
      </c>
      <c r="I37" s="224"/>
    </row>
    <row r="39" spans="1:53" x14ac:dyDescent="0.2">
      <c r="B39" s="121"/>
      <c r="F39" s="143"/>
      <c r="G39" s="144"/>
      <c r="H39" s="144"/>
      <c r="I39" s="145"/>
    </row>
    <row r="40" spans="1:53" x14ac:dyDescent="0.2">
      <c r="F40" s="143"/>
      <c r="G40" s="144"/>
      <c r="H40" s="144"/>
      <c r="I40" s="145"/>
    </row>
    <row r="41" spans="1:53" x14ac:dyDescent="0.2">
      <c r="F41" s="143"/>
      <c r="G41" s="144"/>
      <c r="H41" s="144"/>
      <c r="I41" s="145"/>
    </row>
    <row r="42" spans="1:53" x14ac:dyDescent="0.2">
      <c r="F42" s="143"/>
      <c r="G42" s="144"/>
      <c r="H42" s="144"/>
      <c r="I42" s="145"/>
    </row>
    <row r="43" spans="1:53" x14ac:dyDescent="0.2">
      <c r="F43" s="143"/>
      <c r="G43" s="144"/>
      <c r="H43" s="144"/>
      <c r="I43" s="145"/>
    </row>
    <row r="44" spans="1:53" x14ac:dyDescent="0.2">
      <c r="F44" s="143"/>
      <c r="G44" s="144"/>
      <c r="H44" s="144"/>
      <c r="I44" s="145"/>
    </row>
    <row r="45" spans="1:53" x14ac:dyDescent="0.2">
      <c r="F45" s="143"/>
      <c r="G45" s="144"/>
      <c r="H45" s="144"/>
      <c r="I45" s="145"/>
    </row>
    <row r="46" spans="1:53" x14ac:dyDescent="0.2">
      <c r="F46" s="143"/>
      <c r="G46" s="144"/>
      <c r="H46" s="144"/>
      <c r="I46" s="145"/>
    </row>
    <row r="47" spans="1:53" x14ac:dyDescent="0.2">
      <c r="F47" s="143"/>
      <c r="G47" s="144"/>
      <c r="H47" s="144"/>
      <c r="I47" s="145"/>
    </row>
    <row r="48" spans="1:53" x14ac:dyDescent="0.2">
      <c r="F48" s="143"/>
      <c r="G48" s="144"/>
      <c r="H48" s="144"/>
      <c r="I48" s="145"/>
    </row>
    <row r="49" spans="6:9" x14ac:dyDescent="0.2">
      <c r="F49" s="143"/>
      <c r="G49" s="144"/>
      <c r="H49" s="144"/>
      <c r="I49" s="145"/>
    </row>
    <row r="50" spans="6:9" x14ac:dyDescent="0.2">
      <c r="F50" s="143"/>
      <c r="G50" s="144"/>
      <c r="H50" s="144"/>
      <c r="I50" s="145"/>
    </row>
    <row r="51" spans="6:9" x14ac:dyDescent="0.2">
      <c r="F51" s="143"/>
      <c r="G51" s="144"/>
      <c r="H51" s="144"/>
      <c r="I51" s="145"/>
    </row>
    <row r="52" spans="6:9" x14ac:dyDescent="0.2">
      <c r="F52" s="143"/>
      <c r="G52" s="144"/>
      <c r="H52" s="144"/>
      <c r="I52" s="145"/>
    </row>
    <row r="53" spans="6:9" x14ac:dyDescent="0.2">
      <c r="F53" s="143"/>
      <c r="G53" s="144"/>
      <c r="H53" s="144"/>
      <c r="I53" s="145"/>
    </row>
    <row r="54" spans="6:9" x14ac:dyDescent="0.2">
      <c r="F54" s="143"/>
      <c r="G54" s="144"/>
      <c r="H54" s="144"/>
      <c r="I54" s="145"/>
    </row>
    <row r="55" spans="6:9" x14ac:dyDescent="0.2">
      <c r="F55" s="143"/>
      <c r="G55" s="144"/>
      <c r="H55" s="144"/>
      <c r="I55" s="145"/>
    </row>
    <row r="56" spans="6:9" x14ac:dyDescent="0.2">
      <c r="F56" s="143"/>
      <c r="G56" s="144"/>
      <c r="H56" s="144"/>
      <c r="I56" s="145"/>
    </row>
    <row r="57" spans="6:9" x14ac:dyDescent="0.2">
      <c r="F57" s="143"/>
      <c r="G57" s="144"/>
      <c r="H57" s="144"/>
      <c r="I57" s="145"/>
    </row>
    <row r="58" spans="6:9" x14ac:dyDescent="0.2">
      <c r="F58" s="143"/>
      <c r="G58" s="144"/>
      <c r="H58" s="144"/>
      <c r="I58" s="145"/>
    </row>
    <row r="59" spans="6:9" x14ac:dyDescent="0.2">
      <c r="F59" s="143"/>
      <c r="G59" s="144"/>
      <c r="H59" s="144"/>
      <c r="I59" s="145"/>
    </row>
    <row r="60" spans="6:9" x14ac:dyDescent="0.2">
      <c r="F60" s="143"/>
      <c r="G60" s="144"/>
      <c r="H60" s="144"/>
      <c r="I60" s="145"/>
    </row>
    <row r="61" spans="6:9" x14ac:dyDescent="0.2">
      <c r="F61" s="143"/>
      <c r="G61" s="144"/>
      <c r="H61" s="144"/>
      <c r="I61" s="145"/>
    </row>
    <row r="62" spans="6:9" x14ac:dyDescent="0.2">
      <c r="F62" s="143"/>
      <c r="G62" s="144"/>
      <c r="H62" s="144"/>
      <c r="I62" s="145"/>
    </row>
    <row r="63" spans="6:9" x14ac:dyDescent="0.2">
      <c r="F63" s="143"/>
      <c r="G63" s="144"/>
      <c r="H63" s="144"/>
      <c r="I63" s="145"/>
    </row>
    <row r="64" spans="6:9" x14ac:dyDescent="0.2">
      <c r="F64" s="143"/>
      <c r="G64" s="144"/>
      <c r="H64" s="144"/>
      <c r="I64" s="145"/>
    </row>
    <row r="65" spans="6:9" x14ac:dyDescent="0.2">
      <c r="F65" s="143"/>
      <c r="G65" s="144"/>
      <c r="H65" s="144"/>
      <c r="I65" s="145"/>
    </row>
    <row r="66" spans="6:9" x14ac:dyDescent="0.2">
      <c r="F66" s="143"/>
      <c r="G66" s="144"/>
      <c r="H66" s="144"/>
      <c r="I66" s="145"/>
    </row>
    <row r="67" spans="6:9" x14ac:dyDescent="0.2">
      <c r="F67" s="143"/>
      <c r="G67" s="144"/>
      <c r="H67" s="144"/>
      <c r="I67" s="145"/>
    </row>
    <row r="68" spans="6:9" x14ac:dyDescent="0.2">
      <c r="F68" s="143"/>
      <c r="G68" s="144"/>
      <c r="H68" s="144"/>
      <c r="I68" s="145"/>
    </row>
    <row r="69" spans="6:9" x14ac:dyDescent="0.2">
      <c r="F69" s="143"/>
      <c r="G69" s="144"/>
      <c r="H69" s="144"/>
      <c r="I69" s="145"/>
    </row>
    <row r="70" spans="6:9" x14ac:dyDescent="0.2">
      <c r="F70" s="143"/>
      <c r="G70" s="144"/>
      <c r="H70" s="144"/>
      <c r="I70" s="145"/>
    </row>
    <row r="71" spans="6:9" x14ac:dyDescent="0.2">
      <c r="F71" s="143"/>
      <c r="G71" s="144"/>
      <c r="H71" s="144"/>
      <c r="I71" s="145"/>
    </row>
    <row r="72" spans="6:9" x14ac:dyDescent="0.2">
      <c r="F72" s="143"/>
      <c r="G72" s="144"/>
      <c r="H72" s="144"/>
      <c r="I72" s="145"/>
    </row>
    <row r="73" spans="6:9" x14ac:dyDescent="0.2">
      <c r="F73" s="143"/>
      <c r="G73" s="144"/>
      <c r="H73" s="144"/>
      <c r="I73" s="145"/>
    </row>
    <row r="74" spans="6:9" x14ac:dyDescent="0.2">
      <c r="F74" s="143"/>
      <c r="G74" s="144"/>
      <c r="H74" s="144"/>
      <c r="I74" s="145"/>
    </row>
    <row r="75" spans="6:9" x14ac:dyDescent="0.2">
      <c r="F75" s="143"/>
      <c r="G75" s="144"/>
      <c r="H75" s="144"/>
      <c r="I75" s="145"/>
    </row>
    <row r="76" spans="6:9" x14ac:dyDescent="0.2">
      <c r="F76" s="143"/>
      <c r="G76" s="144"/>
      <c r="H76" s="144"/>
      <c r="I76" s="145"/>
    </row>
    <row r="77" spans="6:9" x14ac:dyDescent="0.2">
      <c r="F77" s="143"/>
      <c r="G77" s="144"/>
      <c r="H77" s="144"/>
      <c r="I77" s="145"/>
    </row>
    <row r="78" spans="6:9" x14ac:dyDescent="0.2">
      <c r="F78" s="143"/>
      <c r="G78" s="144"/>
      <c r="H78" s="144"/>
      <c r="I78" s="145"/>
    </row>
    <row r="79" spans="6:9" x14ac:dyDescent="0.2">
      <c r="F79" s="143"/>
      <c r="G79" s="144"/>
      <c r="H79" s="144"/>
      <c r="I79" s="145"/>
    </row>
    <row r="80" spans="6:9" x14ac:dyDescent="0.2">
      <c r="F80" s="143"/>
      <c r="G80" s="144"/>
      <c r="H80" s="144"/>
      <c r="I80" s="145"/>
    </row>
    <row r="81" spans="6:9" x14ac:dyDescent="0.2">
      <c r="F81" s="143"/>
      <c r="G81" s="144"/>
      <c r="H81" s="144"/>
      <c r="I81" s="145"/>
    </row>
    <row r="82" spans="6:9" x14ac:dyDescent="0.2">
      <c r="F82" s="143"/>
      <c r="G82" s="144"/>
      <c r="H82" s="144"/>
      <c r="I82" s="145"/>
    </row>
    <row r="83" spans="6:9" x14ac:dyDescent="0.2">
      <c r="F83" s="143"/>
      <c r="G83" s="144"/>
      <c r="H83" s="144"/>
      <c r="I83" s="145"/>
    </row>
    <row r="84" spans="6:9" x14ac:dyDescent="0.2">
      <c r="F84" s="143"/>
      <c r="G84" s="144"/>
      <c r="H84" s="144"/>
      <c r="I84" s="145"/>
    </row>
    <row r="85" spans="6:9" x14ac:dyDescent="0.2">
      <c r="F85" s="143"/>
      <c r="G85" s="144"/>
      <c r="H85" s="144"/>
      <c r="I85" s="145"/>
    </row>
    <row r="86" spans="6:9" x14ac:dyDescent="0.2">
      <c r="F86" s="143"/>
      <c r="G86" s="144"/>
      <c r="H86" s="144"/>
      <c r="I86" s="145"/>
    </row>
    <row r="87" spans="6:9" x14ac:dyDescent="0.2">
      <c r="F87" s="143"/>
      <c r="G87" s="144"/>
      <c r="H87" s="144"/>
      <c r="I87" s="145"/>
    </row>
    <row r="88" spans="6:9" x14ac:dyDescent="0.2">
      <c r="F88" s="143"/>
      <c r="G88" s="144"/>
      <c r="H88" s="144"/>
      <c r="I88" s="145"/>
    </row>
  </sheetData>
  <mergeCells count="4">
    <mergeCell ref="A1:B1"/>
    <mergeCell ref="A2:B2"/>
    <mergeCell ref="G2:I2"/>
    <mergeCell ref="H37:I37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CZ160"/>
  <sheetViews>
    <sheetView showGridLines="0" showZeros="0" tabSelected="1" topLeftCell="A79" workbookViewId="0">
      <selection activeCell="L86" sqref="L86"/>
    </sheetView>
  </sheetViews>
  <sheetFormatPr defaultRowHeight="12.75" x14ac:dyDescent="0.2"/>
  <cols>
    <col min="1" max="1" width="4.42578125" style="146" customWidth="1"/>
    <col min="2" max="2" width="11.5703125" style="146" customWidth="1"/>
    <col min="3" max="3" width="40.42578125" style="146" customWidth="1"/>
    <col min="4" max="4" width="5.5703125" style="146" customWidth="1"/>
    <col min="5" max="5" width="8.5703125" style="154" customWidth="1"/>
    <col min="6" max="6" width="9.85546875" style="146" customWidth="1"/>
    <col min="7" max="7" width="13.85546875" style="146" customWidth="1"/>
    <col min="8" max="8" width="22.42578125" style="146" customWidth="1"/>
    <col min="9" max="9" width="21.5703125" style="146" customWidth="1"/>
    <col min="10" max="11" width="9.140625" style="146"/>
    <col min="12" max="12" width="75.42578125" style="146" customWidth="1"/>
    <col min="13" max="13" width="45.28515625" style="146" customWidth="1"/>
    <col min="14" max="16384" width="9.140625" style="146"/>
  </cols>
  <sheetData>
    <row r="1" spans="1:104" ht="15.75" x14ac:dyDescent="0.25">
      <c r="A1" s="225" t="s">
        <v>63</v>
      </c>
      <c r="B1" s="225"/>
      <c r="C1" s="225"/>
      <c r="D1" s="225"/>
      <c r="E1" s="225"/>
      <c r="F1" s="225"/>
      <c r="G1" s="225"/>
    </row>
    <row r="2" spans="1:104" ht="14.25" customHeight="1" thickBot="1" x14ac:dyDescent="0.25">
      <c r="B2" s="147"/>
      <c r="C2" s="148"/>
      <c r="D2" s="148"/>
      <c r="E2" s="149"/>
      <c r="F2" s="148"/>
      <c r="G2" s="148"/>
    </row>
    <row r="3" spans="1:104" ht="13.5" thickTop="1" x14ac:dyDescent="0.2">
      <c r="A3" s="216" t="s">
        <v>47</v>
      </c>
      <c r="B3" s="217"/>
      <c r="C3" s="95" t="str">
        <f>CONCATENATE(cislostavby," ",nazevstavby)</f>
        <v>23 Oprava fasády hasičské zbrojnice , Hodonice</v>
      </c>
      <c r="D3" s="96"/>
      <c r="E3" s="150" t="s">
        <v>64</v>
      </c>
      <c r="F3" s="151">
        <f>Rekapitulace!H1</f>
        <v>0</v>
      </c>
      <c r="G3" s="96"/>
      <c r="H3" s="198" t="s">
        <v>245</v>
      </c>
      <c r="I3" s="199" t="s">
        <v>246</v>
      </c>
    </row>
    <row r="4" spans="1:104" ht="13.5" thickBot="1" x14ac:dyDescent="0.25">
      <c r="A4" s="226" t="s">
        <v>49</v>
      </c>
      <c r="B4" s="219"/>
      <c r="C4" s="101" t="str">
        <f>CONCATENATE(cisloobjektu," ",nazevobjektu)</f>
        <v>01 Oprava fasády</v>
      </c>
      <c r="D4" s="102"/>
      <c r="E4" s="227">
        <f>Rekapitulace!G2</f>
        <v>0</v>
      </c>
      <c r="F4" s="228"/>
      <c r="G4" s="228"/>
      <c r="H4" s="200"/>
      <c r="I4" s="201"/>
    </row>
    <row r="5" spans="1:104" ht="13.5" thickTop="1" x14ac:dyDescent="0.2">
      <c r="A5" s="152"/>
      <c r="B5" s="153"/>
      <c r="C5" s="153"/>
      <c r="G5" s="155"/>
    </row>
    <row r="6" spans="1:104" x14ac:dyDescent="0.2">
      <c r="A6" s="156" t="s">
        <v>65</v>
      </c>
      <c r="B6" s="157" t="s">
        <v>66</v>
      </c>
      <c r="C6" s="157" t="s">
        <v>67</v>
      </c>
      <c r="D6" s="157" t="s">
        <v>68</v>
      </c>
      <c r="E6" s="158" t="s">
        <v>69</v>
      </c>
      <c r="F6" s="157" t="s">
        <v>70</v>
      </c>
      <c r="G6" s="159" t="s">
        <v>71</v>
      </c>
    </row>
    <row r="7" spans="1:104" x14ac:dyDescent="0.2">
      <c r="A7" s="160" t="s">
        <v>72</v>
      </c>
      <c r="B7" s="161" t="s">
        <v>73</v>
      </c>
      <c r="C7" s="162" t="s">
        <v>74</v>
      </c>
      <c r="D7" s="163"/>
      <c r="E7" s="164"/>
      <c r="F7" s="164"/>
      <c r="G7" s="165"/>
      <c r="H7" s="166"/>
      <c r="I7" s="166"/>
      <c r="O7" s="167">
        <v>1</v>
      </c>
    </row>
    <row r="8" spans="1:104" x14ac:dyDescent="0.2">
      <c r="A8" s="168">
        <v>1</v>
      </c>
      <c r="B8" s="169" t="s">
        <v>80</v>
      </c>
      <c r="C8" s="170" t="s">
        <v>81</v>
      </c>
      <c r="D8" s="171" t="s">
        <v>82</v>
      </c>
      <c r="E8" s="172">
        <v>4.3499999999999996</v>
      </c>
      <c r="F8" s="172"/>
      <c r="G8" s="173">
        <f>E8*F8</f>
        <v>0</v>
      </c>
      <c r="H8" s="229" t="s">
        <v>247</v>
      </c>
      <c r="I8" s="199"/>
      <c r="O8" s="167">
        <v>2</v>
      </c>
      <c r="AA8" s="146">
        <v>1</v>
      </c>
      <c r="AB8" s="146">
        <v>1</v>
      </c>
      <c r="AC8" s="146">
        <v>1</v>
      </c>
      <c r="AZ8" s="146">
        <v>1</v>
      </c>
      <c r="BA8" s="146">
        <f>IF(AZ8=1,G8,0)</f>
        <v>0</v>
      </c>
      <c r="BB8" s="146">
        <f>IF(AZ8=2,G8,0)</f>
        <v>0</v>
      </c>
      <c r="BC8" s="146">
        <f>IF(AZ8=3,G8,0)</f>
        <v>0</v>
      </c>
      <c r="BD8" s="146">
        <f>IF(AZ8=4,G8,0)</f>
        <v>0</v>
      </c>
      <c r="BE8" s="146">
        <f>IF(AZ8=5,G8,0)</f>
        <v>0</v>
      </c>
      <c r="CA8" s="174">
        <v>1</v>
      </c>
      <c r="CB8" s="174">
        <v>1</v>
      </c>
      <c r="CZ8" s="146">
        <v>0</v>
      </c>
    </row>
    <row r="9" spans="1:104" x14ac:dyDescent="0.2">
      <c r="A9" s="168">
        <v>2</v>
      </c>
      <c r="B9" s="169" t="s">
        <v>83</v>
      </c>
      <c r="C9" s="170" t="s">
        <v>84</v>
      </c>
      <c r="D9" s="171" t="s">
        <v>85</v>
      </c>
      <c r="E9" s="172">
        <v>7.3949999999999996</v>
      </c>
      <c r="F9" s="172"/>
      <c r="G9" s="173">
        <f>E9*F9</f>
        <v>0</v>
      </c>
      <c r="H9" s="230"/>
      <c r="I9" s="201"/>
      <c r="O9" s="167">
        <v>2</v>
      </c>
      <c r="AA9" s="146">
        <v>3</v>
      </c>
      <c r="AB9" s="146">
        <v>1</v>
      </c>
      <c r="AC9" s="146">
        <v>583318004</v>
      </c>
      <c r="AZ9" s="146">
        <v>1</v>
      </c>
      <c r="BA9" s="146">
        <f>IF(AZ9=1,G9,0)</f>
        <v>0</v>
      </c>
      <c r="BB9" s="146">
        <f>IF(AZ9=2,G9,0)</f>
        <v>0</v>
      </c>
      <c r="BC9" s="146">
        <f>IF(AZ9=3,G9,0)</f>
        <v>0</v>
      </c>
      <c r="BD9" s="146">
        <f>IF(AZ9=4,G9,0)</f>
        <v>0</v>
      </c>
      <c r="BE9" s="146">
        <f>IF(AZ9=5,G9,0)</f>
        <v>0</v>
      </c>
      <c r="CA9" s="174">
        <v>3</v>
      </c>
      <c r="CB9" s="174">
        <v>1</v>
      </c>
      <c r="CZ9" s="146">
        <v>1</v>
      </c>
    </row>
    <row r="10" spans="1:104" x14ac:dyDescent="0.2">
      <c r="A10" s="175"/>
      <c r="B10" s="176" t="s">
        <v>75</v>
      </c>
      <c r="C10" s="177" t="str">
        <f>CONCATENATE(B7," ",C7)</f>
        <v>1 Zemní práce</v>
      </c>
      <c r="D10" s="178"/>
      <c r="E10" s="179"/>
      <c r="F10" s="180"/>
      <c r="G10" s="181">
        <f>SUM(G7:G9)</f>
        <v>0</v>
      </c>
      <c r="O10" s="167">
        <v>4</v>
      </c>
      <c r="BA10" s="182">
        <f>SUM(BA7:BA9)</f>
        <v>0</v>
      </c>
      <c r="BB10" s="182">
        <f>SUM(BB7:BB9)</f>
        <v>0</v>
      </c>
      <c r="BC10" s="182">
        <f>SUM(BC7:BC9)</f>
        <v>0</v>
      </c>
      <c r="BD10" s="182">
        <f>SUM(BD7:BD9)</f>
        <v>0</v>
      </c>
      <c r="BE10" s="182">
        <f>SUM(BE7:BE9)</f>
        <v>0</v>
      </c>
    </row>
    <row r="11" spans="1:104" x14ac:dyDescent="0.2">
      <c r="A11" s="160" t="s">
        <v>72</v>
      </c>
      <c r="B11" s="161" t="s">
        <v>86</v>
      </c>
      <c r="C11" s="162" t="s">
        <v>87</v>
      </c>
      <c r="D11" s="163"/>
      <c r="E11" s="164"/>
      <c r="F11" s="164"/>
      <c r="G11" s="165"/>
      <c r="H11" s="166"/>
      <c r="I11" s="166"/>
      <c r="O11" s="167">
        <v>1</v>
      </c>
    </row>
    <row r="12" spans="1:104" ht="108.75" customHeight="1" x14ac:dyDescent="0.2">
      <c r="A12" s="168">
        <v>3</v>
      </c>
      <c r="B12" s="169" t="s">
        <v>88</v>
      </c>
      <c r="C12" s="170" t="s">
        <v>89</v>
      </c>
      <c r="D12" s="171" t="s">
        <v>90</v>
      </c>
      <c r="E12" s="172">
        <v>14.416700000000001</v>
      </c>
      <c r="F12" s="172"/>
      <c r="G12" s="173">
        <f>E12*F12</f>
        <v>0</v>
      </c>
      <c r="H12" s="203" t="s">
        <v>248</v>
      </c>
      <c r="I12" s="202"/>
      <c r="O12" s="167">
        <v>2</v>
      </c>
      <c r="AA12" s="146">
        <v>1</v>
      </c>
      <c r="AB12" s="146">
        <v>1</v>
      </c>
      <c r="AC12" s="146">
        <v>1</v>
      </c>
      <c r="AZ12" s="146">
        <v>1</v>
      </c>
      <c r="BA12" s="146">
        <f>IF(AZ12=1,G12,0)</f>
        <v>0</v>
      </c>
      <c r="BB12" s="146">
        <f>IF(AZ12=2,G12,0)</f>
        <v>0</v>
      </c>
      <c r="BC12" s="146">
        <f>IF(AZ12=3,G12,0)</f>
        <v>0</v>
      </c>
      <c r="BD12" s="146">
        <f>IF(AZ12=4,G12,0)</f>
        <v>0</v>
      </c>
      <c r="BE12" s="146">
        <f>IF(AZ12=5,G12,0)</f>
        <v>0</v>
      </c>
      <c r="CA12" s="174">
        <v>1</v>
      </c>
      <c r="CB12" s="174">
        <v>1</v>
      </c>
      <c r="CZ12" s="146">
        <v>1.3869999999997201E-2</v>
      </c>
    </row>
    <row r="13" spans="1:104" x14ac:dyDescent="0.2">
      <c r="A13" s="175"/>
      <c r="B13" s="176" t="s">
        <v>75</v>
      </c>
      <c r="C13" s="177" t="str">
        <f>CONCATENATE(B11," ",C11)</f>
        <v>2 Základy a zvláštní zakládání</v>
      </c>
      <c r="D13" s="178"/>
      <c r="E13" s="179"/>
      <c r="F13" s="180"/>
      <c r="G13" s="181">
        <f>SUM(G11:G12)</f>
        <v>0</v>
      </c>
      <c r="O13" s="167">
        <v>4</v>
      </c>
      <c r="BA13" s="182">
        <f>SUM(BA11:BA12)</f>
        <v>0</v>
      </c>
      <c r="BB13" s="182">
        <f>SUM(BB11:BB12)</f>
        <v>0</v>
      </c>
      <c r="BC13" s="182">
        <f>SUM(BC11:BC12)</f>
        <v>0</v>
      </c>
      <c r="BD13" s="182">
        <f>SUM(BD11:BD12)</f>
        <v>0</v>
      </c>
      <c r="BE13" s="182">
        <f>SUM(BE11:BE12)</f>
        <v>0</v>
      </c>
    </row>
    <row r="14" spans="1:104" x14ac:dyDescent="0.2">
      <c r="A14" s="160" t="s">
        <v>72</v>
      </c>
      <c r="B14" s="161" t="s">
        <v>91</v>
      </c>
      <c r="C14" s="162" t="s">
        <v>92</v>
      </c>
      <c r="D14" s="163"/>
      <c r="E14" s="164"/>
      <c r="F14" s="164"/>
      <c r="G14" s="165"/>
      <c r="H14" s="166"/>
      <c r="I14" s="166"/>
      <c r="O14" s="167">
        <v>1</v>
      </c>
    </row>
    <row r="15" spans="1:104" ht="26.25" customHeight="1" x14ac:dyDescent="0.2">
      <c r="A15" s="168">
        <v>4</v>
      </c>
      <c r="B15" s="169" t="s">
        <v>93</v>
      </c>
      <c r="C15" s="170" t="s">
        <v>94</v>
      </c>
      <c r="D15" s="171" t="s">
        <v>90</v>
      </c>
      <c r="E15" s="172">
        <v>36.64</v>
      </c>
      <c r="F15" s="172"/>
      <c r="G15" s="173">
        <f>E15*F15</f>
        <v>0</v>
      </c>
      <c r="H15" s="197"/>
      <c r="I15" s="197"/>
      <c r="O15" s="167">
        <v>2</v>
      </c>
      <c r="AA15" s="146">
        <v>1</v>
      </c>
      <c r="AB15" s="146">
        <v>1</v>
      </c>
      <c r="AC15" s="146">
        <v>1</v>
      </c>
      <c r="AZ15" s="146">
        <v>1</v>
      </c>
      <c r="BA15" s="146">
        <f>IF(AZ15=1,G15,0)</f>
        <v>0</v>
      </c>
      <c r="BB15" s="146">
        <f>IF(AZ15=2,G15,0)</f>
        <v>0</v>
      </c>
      <c r="BC15" s="146">
        <f>IF(AZ15=3,G15,0)</f>
        <v>0</v>
      </c>
      <c r="BD15" s="146">
        <f>IF(AZ15=4,G15,0)</f>
        <v>0</v>
      </c>
      <c r="BE15" s="146">
        <f>IF(AZ15=5,G15,0)</f>
        <v>0</v>
      </c>
      <c r="CA15" s="174">
        <v>1</v>
      </c>
      <c r="CB15" s="174">
        <v>1</v>
      </c>
      <c r="CZ15" s="146">
        <v>0</v>
      </c>
    </row>
    <row r="16" spans="1:104" ht="85.5" customHeight="1" x14ac:dyDescent="0.2">
      <c r="A16" s="168">
        <v>5</v>
      </c>
      <c r="B16" s="169" t="s">
        <v>95</v>
      </c>
      <c r="C16" s="170" t="s">
        <v>249</v>
      </c>
      <c r="D16" s="171" t="s">
        <v>96</v>
      </c>
      <c r="E16" s="172">
        <v>49.894799999999996</v>
      </c>
      <c r="F16" s="172"/>
      <c r="G16" s="173">
        <f>E16*F16</f>
        <v>0</v>
      </c>
      <c r="H16" s="203" t="s">
        <v>250</v>
      </c>
      <c r="I16" s="197"/>
      <c r="O16" s="167">
        <v>2</v>
      </c>
      <c r="AA16" s="146">
        <v>1</v>
      </c>
      <c r="AB16" s="146">
        <v>1</v>
      </c>
      <c r="AC16" s="146">
        <v>1</v>
      </c>
      <c r="AZ16" s="146">
        <v>1</v>
      </c>
      <c r="BA16" s="146">
        <f>IF(AZ16=1,G16,0)</f>
        <v>0</v>
      </c>
      <c r="BB16" s="146">
        <f>IF(AZ16=2,G16,0)</f>
        <v>0</v>
      </c>
      <c r="BC16" s="146">
        <f>IF(AZ16=3,G16,0)</f>
        <v>0</v>
      </c>
      <c r="BD16" s="146">
        <f>IF(AZ16=4,G16,0)</f>
        <v>0</v>
      </c>
      <c r="BE16" s="146">
        <f>IF(AZ16=5,G16,0)</f>
        <v>0</v>
      </c>
      <c r="CA16" s="174">
        <v>1</v>
      </c>
      <c r="CB16" s="174">
        <v>1</v>
      </c>
      <c r="CZ16" s="146">
        <v>6.52800000000298E-2</v>
      </c>
    </row>
    <row r="17" spans="1:104" x14ac:dyDescent="0.2">
      <c r="A17" s="175"/>
      <c r="B17" s="176" t="s">
        <v>75</v>
      </c>
      <c r="C17" s="177" t="str">
        <f>CONCATENATE(B14," ",C14)</f>
        <v>61 Upravy povrchů vnitřní</v>
      </c>
      <c r="D17" s="178"/>
      <c r="E17" s="179"/>
      <c r="F17" s="180"/>
      <c r="G17" s="181">
        <f>SUM(G14:G16)</f>
        <v>0</v>
      </c>
      <c r="O17" s="167">
        <v>4</v>
      </c>
      <c r="BA17" s="182">
        <f>SUM(BA14:BA16)</f>
        <v>0</v>
      </c>
      <c r="BB17" s="182">
        <f>SUM(BB14:BB16)</f>
        <v>0</v>
      </c>
      <c r="BC17" s="182">
        <f>SUM(BC14:BC16)</f>
        <v>0</v>
      </c>
      <c r="BD17" s="182">
        <f>SUM(BD14:BD16)</f>
        <v>0</v>
      </c>
      <c r="BE17" s="182">
        <f>SUM(BE14:BE16)</f>
        <v>0</v>
      </c>
    </row>
    <row r="18" spans="1:104" x14ac:dyDescent="0.2">
      <c r="A18" s="160" t="s">
        <v>72</v>
      </c>
      <c r="B18" s="161" t="s">
        <v>97</v>
      </c>
      <c r="C18" s="162" t="s">
        <v>98</v>
      </c>
      <c r="D18" s="163"/>
      <c r="E18" s="164"/>
      <c r="F18" s="164"/>
      <c r="G18" s="165"/>
      <c r="H18" s="204"/>
      <c r="I18" s="204"/>
      <c r="O18" s="167">
        <v>1</v>
      </c>
    </row>
    <row r="19" spans="1:104" ht="24" customHeight="1" x14ac:dyDescent="0.2">
      <c r="A19" s="168">
        <v>6</v>
      </c>
      <c r="B19" s="169" t="s">
        <v>99</v>
      </c>
      <c r="C19" s="170" t="s">
        <v>100</v>
      </c>
      <c r="D19" s="171" t="s">
        <v>101</v>
      </c>
      <c r="E19" s="172">
        <v>1</v>
      </c>
      <c r="F19" s="172"/>
      <c r="G19" s="173">
        <f t="shared" ref="G19:G25" si="0">E19*F19</f>
        <v>0</v>
      </c>
      <c r="H19" s="197"/>
      <c r="I19" s="197"/>
      <c r="O19" s="167">
        <v>2</v>
      </c>
      <c r="AA19" s="146">
        <v>1</v>
      </c>
      <c r="AB19" s="146">
        <v>1</v>
      </c>
      <c r="AC19" s="146">
        <v>1</v>
      </c>
      <c r="AZ19" s="146">
        <v>1</v>
      </c>
      <c r="BA19" s="146">
        <f t="shared" ref="BA19:BA25" si="1">IF(AZ19=1,G19,0)</f>
        <v>0</v>
      </c>
      <c r="BB19" s="146">
        <f t="shared" ref="BB19:BB25" si="2">IF(AZ19=2,G19,0)</f>
        <v>0</v>
      </c>
      <c r="BC19" s="146">
        <f t="shared" ref="BC19:BC25" si="3">IF(AZ19=3,G19,0)</f>
        <v>0</v>
      </c>
      <c r="BD19" s="146">
        <f t="shared" ref="BD19:BD25" si="4">IF(AZ19=4,G19,0)</f>
        <v>0</v>
      </c>
      <c r="BE19" s="146">
        <f t="shared" ref="BE19:BE25" si="5">IF(AZ19=5,G19,0)</f>
        <v>0</v>
      </c>
      <c r="CA19" s="174">
        <v>1</v>
      </c>
      <c r="CB19" s="174">
        <v>1</v>
      </c>
      <c r="CZ19" s="146">
        <v>0</v>
      </c>
    </row>
    <row r="20" spans="1:104" ht="24" customHeight="1" x14ac:dyDescent="0.2">
      <c r="A20" s="168">
        <v>7</v>
      </c>
      <c r="B20" s="169" t="s">
        <v>102</v>
      </c>
      <c r="C20" s="170" t="s">
        <v>103</v>
      </c>
      <c r="D20" s="171" t="s">
        <v>104</v>
      </c>
      <c r="E20" s="172">
        <v>2</v>
      </c>
      <c r="F20" s="172"/>
      <c r="G20" s="173">
        <f t="shared" si="0"/>
        <v>0</v>
      </c>
      <c r="H20" s="197"/>
      <c r="I20" s="197"/>
      <c r="O20" s="167">
        <v>2</v>
      </c>
      <c r="AA20" s="146">
        <v>1</v>
      </c>
      <c r="AB20" s="146">
        <v>1</v>
      </c>
      <c r="AC20" s="146">
        <v>1</v>
      </c>
      <c r="AZ20" s="146">
        <v>1</v>
      </c>
      <c r="BA20" s="146">
        <f t="shared" si="1"/>
        <v>0</v>
      </c>
      <c r="BB20" s="146">
        <f t="shared" si="2"/>
        <v>0</v>
      </c>
      <c r="BC20" s="146">
        <f t="shared" si="3"/>
        <v>0</v>
      </c>
      <c r="BD20" s="146">
        <f t="shared" si="4"/>
        <v>0</v>
      </c>
      <c r="BE20" s="146">
        <f t="shared" si="5"/>
        <v>0</v>
      </c>
      <c r="CA20" s="174">
        <v>1</v>
      </c>
      <c r="CB20" s="174">
        <v>1</v>
      </c>
      <c r="CZ20" s="146">
        <v>0</v>
      </c>
    </row>
    <row r="21" spans="1:104" ht="24.75" customHeight="1" x14ac:dyDescent="0.2">
      <c r="A21" s="168">
        <v>8</v>
      </c>
      <c r="B21" s="169" t="s">
        <v>105</v>
      </c>
      <c r="C21" s="170" t="s">
        <v>253</v>
      </c>
      <c r="D21" s="171" t="s">
        <v>96</v>
      </c>
      <c r="E21" s="172">
        <v>206.39</v>
      </c>
      <c r="F21" s="172"/>
      <c r="G21" s="173">
        <f t="shared" si="0"/>
        <v>0</v>
      </c>
      <c r="H21" s="203" t="s">
        <v>252</v>
      </c>
      <c r="I21" s="197"/>
      <c r="O21" s="167">
        <v>2</v>
      </c>
      <c r="AA21" s="146">
        <v>1</v>
      </c>
      <c r="AB21" s="146">
        <v>1</v>
      </c>
      <c r="AC21" s="146">
        <v>1</v>
      </c>
      <c r="AZ21" s="146">
        <v>1</v>
      </c>
      <c r="BA21" s="146">
        <f t="shared" si="1"/>
        <v>0</v>
      </c>
      <c r="BB21" s="146">
        <f t="shared" si="2"/>
        <v>0</v>
      </c>
      <c r="BC21" s="146">
        <f t="shared" si="3"/>
        <v>0</v>
      </c>
      <c r="BD21" s="146">
        <f t="shared" si="4"/>
        <v>0</v>
      </c>
      <c r="BE21" s="146">
        <f t="shared" si="5"/>
        <v>0</v>
      </c>
      <c r="CA21" s="174">
        <v>1</v>
      </c>
      <c r="CB21" s="174">
        <v>1</v>
      </c>
      <c r="CZ21" s="146">
        <v>2.4999999999986101E-4</v>
      </c>
    </row>
    <row r="22" spans="1:104" ht="24.75" customHeight="1" x14ac:dyDescent="0.2">
      <c r="A22" s="168">
        <v>9</v>
      </c>
      <c r="B22" s="169" t="s">
        <v>106</v>
      </c>
      <c r="C22" s="170" t="s">
        <v>107</v>
      </c>
      <c r="D22" s="171" t="s">
        <v>96</v>
      </c>
      <c r="E22" s="172">
        <v>24.073499999999999</v>
      </c>
      <c r="F22" s="172"/>
      <c r="G22" s="173">
        <f t="shared" si="0"/>
        <v>0</v>
      </c>
      <c r="H22" s="203"/>
      <c r="I22" s="197"/>
      <c r="O22" s="167">
        <v>2</v>
      </c>
      <c r="AA22" s="146">
        <v>1</v>
      </c>
      <c r="AB22" s="146">
        <v>1</v>
      </c>
      <c r="AC22" s="146">
        <v>1</v>
      </c>
      <c r="AZ22" s="146">
        <v>1</v>
      </c>
      <c r="BA22" s="146">
        <f t="shared" si="1"/>
        <v>0</v>
      </c>
      <c r="BB22" s="146">
        <f t="shared" si="2"/>
        <v>0</v>
      </c>
      <c r="BC22" s="146">
        <f t="shared" si="3"/>
        <v>0</v>
      </c>
      <c r="BD22" s="146">
        <f t="shared" si="4"/>
        <v>0</v>
      </c>
      <c r="BE22" s="146">
        <f t="shared" si="5"/>
        <v>0</v>
      </c>
      <c r="CA22" s="174">
        <v>1</v>
      </c>
      <c r="CB22" s="174">
        <v>1</v>
      </c>
      <c r="CZ22" s="146">
        <v>9.9999999999989E-5</v>
      </c>
    </row>
    <row r="23" spans="1:104" ht="28.5" customHeight="1" x14ac:dyDescent="0.2">
      <c r="A23" s="168">
        <v>10</v>
      </c>
      <c r="B23" s="169" t="s">
        <v>108</v>
      </c>
      <c r="C23" s="170" t="s">
        <v>109</v>
      </c>
      <c r="D23" s="171" t="s">
        <v>96</v>
      </c>
      <c r="E23" s="172">
        <v>204.25</v>
      </c>
      <c r="F23" s="172"/>
      <c r="G23" s="173">
        <f t="shared" si="0"/>
        <v>0</v>
      </c>
      <c r="H23" s="203" t="s">
        <v>265</v>
      </c>
      <c r="I23" s="197"/>
      <c r="O23" s="167">
        <v>2</v>
      </c>
      <c r="AA23" s="146">
        <v>1</v>
      </c>
      <c r="AB23" s="146">
        <v>1</v>
      </c>
      <c r="AC23" s="146">
        <v>1</v>
      </c>
      <c r="AZ23" s="146">
        <v>1</v>
      </c>
      <c r="BA23" s="146">
        <f t="shared" si="1"/>
        <v>0</v>
      </c>
      <c r="BB23" s="146">
        <f t="shared" si="2"/>
        <v>0</v>
      </c>
      <c r="BC23" s="146">
        <f t="shared" si="3"/>
        <v>0</v>
      </c>
      <c r="BD23" s="146">
        <f t="shared" si="4"/>
        <v>0</v>
      </c>
      <c r="BE23" s="146">
        <f t="shared" si="5"/>
        <v>0</v>
      </c>
      <c r="CA23" s="174">
        <v>1</v>
      </c>
      <c r="CB23" s="174">
        <v>1</v>
      </c>
      <c r="CZ23" s="146">
        <v>5.76999999999828E-3</v>
      </c>
    </row>
    <row r="24" spans="1:104" ht="29.25" customHeight="1" x14ac:dyDescent="0.2">
      <c r="A24" s="168">
        <v>11</v>
      </c>
      <c r="B24" s="169" t="s">
        <v>110</v>
      </c>
      <c r="C24" s="170" t="s">
        <v>264</v>
      </c>
      <c r="D24" s="171" t="s">
        <v>96</v>
      </c>
      <c r="E24" s="172">
        <v>206.39</v>
      </c>
      <c r="F24" s="172"/>
      <c r="G24" s="173">
        <f t="shared" si="0"/>
        <v>0</v>
      </c>
      <c r="H24" s="203" t="s">
        <v>252</v>
      </c>
      <c r="I24" s="197"/>
      <c r="O24" s="167">
        <v>2</v>
      </c>
      <c r="AA24" s="146">
        <v>1</v>
      </c>
      <c r="AB24" s="146">
        <v>1</v>
      </c>
      <c r="AC24" s="146">
        <v>1</v>
      </c>
      <c r="AZ24" s="146">
        <v>1</v>
      </c>
      <c r="BA24" s="146">
        <f t="shared" si="1"/>
        <v>0</v>
      </c>
      <c r="BB24" s="146">
        <f t="shared" si="2"/>
        <v>0</v>
      </c>
      <c r="BC24" s="146">
        <f t="shared" si="3"/>
        <v>0</v>
      </c>
      <c r="BD24" s="146">
        <f t="shared" si="4"/>
        <v>0</v>
      </c>
      <c r="BE24" s="146">
        <f t="shared" si="5"/>
        <v>0</v>
      </c>
      <c r="CA24" s="174">
        <v>1</v>
      </c>
      <c r="CB24" s="174">
        <v>1</v>
      </c>
      <c r="CZ24" s="146">
        <v>7.0000000000014495E-4</v>
      </c>
    </row>
    <row r="25" spans="1:104" ht="80.25" customHeight="1" x14ac:dyDescent="0.2">
      <c r="A25" s="168">
        <v>12</v>
      </c>
      <c r="B25" s="169" t="s">
        <v>111</v>
      </c>
      <c r="C25" s="170" t="s">
        <v>251</v>
      </c>
      <c r="D25" s="171" t="s">
        <v>96</v>
      </c>
      <c r="E25" s="172">
        <v>51.655200000000001</v>
      </c>
      <c r="F25" s="172"/>
      <c r="G25" s="173">
        <f t="shared" si="0"/>
        <v>0</v>
      </c>
      <c r="H25" s="203" t="s">
        <v>250</v>
      </c>
      <c r="I25" s="197"/>
      <c r="O25" s="167">
        <v>2</v>
      </c>
      <c r="AA25" s="146">
        <v>1</v>
      </c>
      <c r="AB25" s="146">
        <v>1</v>
      </c>
      <c r="AC25" s="146">
        <v>1</v>
      </c>
      <c r="AZ25" s="146">
        <v>1</v>
      </c>
      <c r="BA25" s="146">
        <f t="shared" si="1"/>
        <v>0</v>
      </c>
      <c r="BB25" s="146">
        <f t="shared" si="2"/>
        <v>0</v>
      </c>
      <c r="BC25" s="146">
        <f t="shared" si="3"/>
        <v>0</v>
      </c>
      <c r="BD25" s="146">
        <f t="shared" si="4"/>
        <v>0</v>
      </c>
      <c r="BE25" s="146">
        <f t="shared" si="5"/>
        <v>0</v>
      </c>
      <c r="CA25" s="174">
        <v>1</v>
      </c>
      <c r="CB25" s="174">
        <v>1</v>
      </c>
      <c r="CZ25" s="146">
        <v>3.9440000000013201E-2</v>
      </c>
    </row>
    <row r="26" spans="1:104" x14ac:dyDescent="0.2">
      <c r="A26" s="175"/>
      <c r="B26" s="176" t="s">
        <v>75</v>
      </c>
      <c r="C26" s="177" t="str">
        <f>CONCATENATE(B18," ",C18)</f>
        <v>62 Úpravy povrchů vnější</v>
      </c>
      <c r="D26" s="178"/>
      <c r="E26" s="179"/>
      <c r="F26" s="180"/>
      <c r="G26" s="181">
        <f>SUM(G18:G25)</f>
        <v>0</v>
      </c>
      <c r="O26" s="167">
        <v>4</v>
      </c>
      <c r="BA26" s="182">
        <f>SUM(BA18:BA25)</f>
        <v>0</v>
      </c>
      <c r="BB26" s="182">
        <f>SUM(BB18:BB25)</f>
        <v>0</v>
      </c>
      <c r="BC26" s="182">
        <f>SUM(BC18:BC25)</f>
        <v>0</v>
      </c>
      <c r="BD26" s="182">
        <f>SUM(BD18:BD25)</f>
        <v>0</v>
      </c>
      <c r="BE26" s="182">
        <f>SUM(BE18:BE25)</f>
        <v>0</v>
      </c>
    </row>
    <row r="27" spans="1:104" x14ac:dyDescent="0.2">
      <c r="A27" s="160" t="s">
        <v>72</v>
      </c>
      <c r="B27" s="161" t="s">
        <v>112</v>
      </c>
      <c r="C27" s="162" t="s">
        <v>113</v>
      </c>
      <c r="D27" s="163"/>
      <c r="E27" s="164"/>
      <c r="F27" s="164"/>
      <c r="G27" s="165"/>
      <c r="H27" s="166"/>
      <c r="I27" s="166"/>
      <c r="O27" s="167">
        <v>1</v>
      </c>
    </row>
    <row r="28" spans="1:104" ht="90.75" customHeight="1" x14ac:dyDescent="0.2">
      <c r="A28" s="168">
        <v>13</v>
      </c>
      <c r="B28" s="169" t="s">
        <v>114</v>
      </c>
      <c r="C28" s="170" t="s">
        <v>115</v>
      </c>
      <c r="D28" s="171" t="s">
        <v>96</v>
      </c>
      <c r="E28" s="172">
        <v>206.39</v>
      </c>
      <c r="F28" s="172"/>
      <c r="G28" s="173">
        <f>E28*F28</f>
        <v>0</v>
      </c>
      <c r="H28" s="203" t="s">
        <v>254</v>
      </c>
      <c r="I28" s="197"/>
      <c r="O28" s="167">
        <v>2</v>
      </c>
      <c r="AA28" s="146">
        <v>1</v>
      </c>
      <c r="AB28" s="146">
        <v>1</v>
      </c>
      <c r="AC28" s="146">
        <v>1</v>
      </c>
      <c r="AZ28" s="146">
        <v>1</v>
      </c>
      <c r="BA28" s="146">
        <f>IF(AZ28=1,G28,0)</f>
        <v>0</v>
      </c>
      <c r="BB28" s="146">
        <f>IF(AZ28=2,G28,0)</f>
        <v>0</v>
      </c>
      <c r="BC28" s="146">
        <f>IF(AZ28=3,G28,0)</f>
        <v>0</v>
      </c>
      <c r="BD28" s="146">
        <f>IF(AZ28=4,G28,0)</f>
        <v>0</v>
      </c>
      <c r="BE28" s="146">
        <f>IF(AZ28=5,G28,0)</f>
        <v>0</v>
      </c>
      <c r="CA28" s="174">
        <v>1</v>
      </c>
      <c r="CB28" s="174">
        <v>1</v>
      </c>
      <c r="CZ28" s="146">
        <v>1.03999999999971E-3</v>
      </c>
    </row>
    <row r="29" spans="1:104" x14ac:dyDescent="0.2">
      <c r="A29" s="175"/>
      <c r="B29" s="176" t="s">
        <v>75</v>
      </c>
      <c r="C29" s="177" t="str">
        <f>CONCATENATE(B27," ",C27)</f>
        <v>93 Dokončovací práce inženýrskách staveb</v>
      </c>
      <c r="D29" s="178"/>
      <c r="E29" s="179"/>
      <c r="F29" s="180"/>
      <c r="G29" s="181">
        <f>SUM(G27:G28)</f>
        <v>0</v>
      </c>
      <c r="O29" s="167">
        <v>4</v>
      </c>
      <c r="BA29" s="182">
        <f>SUM(BA27:BA28)</f>
        <v>0</v>
      </c>
      <c r="BB29" s="182">
        <f>SUM(BB27:BB28)</f>
        <v>0</v>
      </c>
      <c r="BC29" s="182">
        <f>SUM(BC27:BC28)</f>
        <v>0</v>
      </c>
      <c r="BD29" s="182">
        <f>SUM(BD27:BD28)</f>
        <v>0</v>
      </c>
      <c r="BE29" s="182">
        <f>SUM(BE27:BE28)</f>
        <v>0</v>
      </c>
    </row>
    <row r="30" spans="1:104" x14ac:dyDescent="0.2">
      <c r="A30" s="160" t="s">
        <v>72</v>
      </c>
      <c r="B30" s="161" t="s">
        <v>116</v>
      </c>
      <c r="C30" s="162" t="s">
        <v>117</v>
      </c>
      <c r="D30" s="163"/>
      <c r="E30" s="164"/>
      <c r="F30" s="164"/>
      <c r="G30" s="165"/>
      <c r="H30" s="166"/>
      <c r="I30" s="166"/>
      <c r="O30" s="167">
        <v>1</v>
      </c>
    </row>
    <row r="31" spans="1:104" ht="22.5" x14ac:dyDescent="0.2">
      <c r="A31" s="168">
        <v>14</v>
      </c>
      <c r="B31" s="169" t="s">
        <v>118</v>
      </c>
      <c r="C31" s="170" t="s">
        <v>255</v>
      </c>
      <c r="D31" s="171" t="s">
        <v>96</v>
      </c>
      <c r="E31" s="172">
        <v>228.39</v>
      </c>
      <c r="F31" s="172"/>
      <c r="G31" s="173">
        <f t="shared" ref="G31:G39" si="6">E31*F31</f>
        <v>0</v>
      </c>
      <c r="H31" s="197"/>
      <c r="I31" s="197"/>
      <c r="O31" s="167">
        <v>2</v>
      </c>
      <c r="AA31" s="146">
        <v>1</v>
      </c>
      <c r="AB31" s="146">
        <v>1</v>
      </c>
      <c r="AC31" s="146">
        <v>1</v>
      </c>
      <c r="AZ31" s="146">
        <v>1</v>
      </c>
      <c r="BA31" s="146">
        <f t="shared" ref="BA31:BA39" si="7">IF(AZ31=1,G31,0)</f>
        <v>0</v>
      </c>
      <c r="BB31" s="146">
        <f t="shared" ref="BB31:BB39" si="8">IF(AZ31=2,G31,0)</f>
        <v>0</v>
      </c>
      <c r="BC31" s="146">
        <f t="shared" ref="BC31:BC39" si="9">IF(AZ31=3,G31,0)</f>
        <v>0</v>
      </c>
      <c r="BD31" s="146">
        <f t="shared" ref="BD31:BD39" si="10">IF(AZ31=4,G31,0)</f>
        <v>0</v>
      </c>
      <c r="BE31" s="146">
        <f t="shared" ref="BE31:BE39" si="11">IF(AZ31=5,G31,0)</f>
        <v>0</v>
      </c>
      <c r="CA31" s="174">
        <v>1</v>
      </c>
      <c r="CB31" s="174">
        <v>1</v>
      </c>
      <c r="CZ31" s="146">
        <v>0</v>
      </c>
    </row>
    <row r="32" spans="1:104" x14ac:dyDescent="0.2">
      <c r="A32" s="168">
        <v>15</v>
      </c>
      <c r="B32" s="169" t="s">
        <v>119</v>
      </c>
      <c r="C32" s="170" t="s">
        <v>256</v>
      </c>
      <c r="D32" s="171" t="s">
        <v>96</v>
      </c>
      <c r="E32" s="172">
        <v>228.39</v>
      </c>
      <c r="F32" s="172"/>
      <c r="G32" s="173">
        <f t="shared" si="6"/>
        <v>0</v>
      </c>
      <c r="H32" s="197"/>
      <c r="I32" s="197"/>
      <c r="O32" s="167">
        <v>2</v>
      </c>
      <c r="AA32" s="146">
        <v>1</v>
      </c>
      <c r="AB32" s="146">
        <v>1</v>
      </c>
      <c r="AC32" s="146">
        <v>1</v>
      </c>
      <c r="AZ32" s="146">
        <v>1</v>
      </c>
      <c r="BA32" s="146">
        <f t="shared" si="7"/>
        <v>0</v>
      </c>
      <c r="BB32" s="146">
        <f t="shared" si="8"/>
        <v>0</v>
      </c>
      <c r="BC32" s="146">
        <f t="shared" si="9"/>
        <v>0</v>
      </c>
      <c r="BD32" s="146">
        <f t="shared" si="10"/>
        <v>0</v>
      </c>
      <c r="BE32" s="146">
        <f t="shared" si="11"/>
        <v>0</v>
      </c>
      <c r="CA32" s="174">
        <v>1</v>
      </c>
      <c r="CB32" s="174">
        <v>1</v>
      </c>
      <c r="CZ32" s="146">
        <v>0</v>
      </c>
    </row>
    <row r="33" spans="1:104" ht="17.25" customHeight="1" x14ac:dyDescent="0.2">
      <c r="A33" s="168">
        <v>16</v>
      </c>
      <c r="B33" s="169" t="s">
        <v>120</v>
      </c>
      <c r="C33" s="170" t="s">
        <v>257</v>
      </c>
      <c r="D33" s="171" t="s">
        <v>96</v>
      </c>
      <c r="E33" s="172">
        <v>228.39</v>
      </c>
      <c r="F33" s="172"/>
      <c r="G33" s="173">
        <f t="shared" si="6"/>
        <v>0</v>
      </c>
      <c r="H33" s="197"/>
      <c r="I33" s="197"/>
      <c r="O33" s="167">
        <v>2</v>
      </c>
      <c r="AA33" s="146">
        <v>1</v>
      </c>
      <c r="AB33" s="146">
        <v>1</v>
      </c>
      <c r="AC33" s="146">
        <v>1</v>
      </c>
      <c r="AZ33" s="146">
        <v>1</v>
      </c>
      <c r="BA33" s="146">
        <f t="shared" si="7"/>
        <v>0</v>
      </c>
      <c r="BB33" s="146">
        <f t="shared" si="8"/>
        <v>0</v>
      </c>
      <c r="BC33" s="146">
        <f t="shared" si="9"/>
        <v>0</v>
      </c>
      <c r="BD33" s="146">
        <f t="shared" si="10"/>
        <v>0</v>
      </c>
      <c r="BE33" s="146">
        <f t="shared" si="11"/>
        <v>0</v>
      </c>
      <c r="CA33" s="174">
        <v>1</v>
      </c>
      <c r="CB33" s="174">
        <v>1</v>
      </c>
      <c r="CZ33" s="146">
        <v>0</v>
      </c>
    </row>
    <row r="34" spans="1:104" x14ac:dyDescent="0.2">
      <c r="A34" s="168">
        <v>17</v>
      </c>
      <c r="B34" s="169" t="s">
        <v>121</v>
      </c>
      <c r="C34" s="170" t="s">
        <v>122</v>
      </c>
      <c r="D34" s="171" t="s">
        <v>82</v>
      </c>
      <c r="E34" s="172">
        <v>31.52</v>
      </c>
      <c r="F34" s="172"/>
      <c r="G34" s="173">
        <f t="shared" si="6"/>
        <v>0</v>
      </c>
      <c r="H34" s="197"/>
      <c r="I34" s="197"/>
      <c r="O34" s="167">
        <v>2</v>
      </c>
      <c r="AA34" s="146">
        <v>1</v>
      </c>
      <c r="AB34" s="146">
        <v>1</v>
      </c>
      <c r="AC34" s="146">
        <v>1</v>
      </c>
      <c r="AZ34" s="146">
        <v>1</v>
      </c>
      <c r="BA34" s="146">
        <f t="shared" si="7"/>
        <v>0</v>
      </c>
      <c r="BB34" s="146">
        <f t="shared" si="8"/>
        <v>0</v>
      </c>
      <c r="BC34" s="146">
        <f t="shared" si="9"/>
        <v>0</v>
      </c>
      <c r="BD34" s="146">
        <f t="shared" si="10"/>
        <v>0</v>
      </c>
      <c r="BE34" s="146">
        <f t="shared" si="11"/>
        <v>0</v>
      </c>
      <c r="CA34" s="174">
        <v>1</v>
      </c>
      <c r="CB34" s="174">
        <v>1</v>
      </c>
      <c r="CZ34" s="146">
        <v>1.3350000000002599E-2</v>
      </c>
    </row>
    <row r="35" spans="1:104" x14ac:dyDescent="0.2">
      <c r="A35" s="168">
        <v>18</v>
      </c>
      <c r="B35" s="169" t="s">
        <v>123</v>
      </c>
      <c r="C35" s="170" t="s">
        <v>124</v>
      </c>
      <c r="D35" s="171" t="s">
        <v>82</v>
      </c>
      <c r="E35" s="172">
        <v>31.52</v>
      </c>
      <c r="F35" s="172"/>
      <c r="G35" s="173">
        <f t="shared" si="6"/>
        <v>0</v>
      </c>
      <c r="H35" s="197"/>
      <c r="I35" s="197"/>
      <c r="O35" s="167">
        <v>2</v>
      </c>
      <c r="AA35" s="146">
        <v>1</v>
      </c>
      <c r="AB35" s="146">
        <v>1</v>
      </c>
      <c r="AC35" s="146">
        <v>1</v>
      </c>
      <c r="AZ35" s="146">
        <v>1</v>
      </c>
      <c r="BA35" s="146">
        <f t="shared" si="7"/>
        <v>0</v>
      </c>
      <c r="BB35" s="146">
        <f t="shared" si="8"/>
        <v>0</v>
      </c>
      <c r="BC35" s="146">
        <f t="shared" si="9"/>
        <v>0</v>
      </c>
      <c r="BD35" s="146">
        <f t="shared" si="10"/>
        <v>0</v>
      </c>
      <c r="BE35" s="146">
        <f t="shared" si="11"/>
        <v>0</v>
      </c>
      <c r="CA35" s="174">
        <v>1</v>
      </c>
      <c r="CB35" s="174">
        <v>1</v>
      </c>
      <c r="CZ35" s="146">
        <v>1.20000000000009E-4</v>
      </c>
    </row>
    <row r="36" spans="1:104" x14ac:dyDescent="0.2">
      <c r="A36" s="168">
        <v>19</v>
      </c>
      <c r="B36" s="169" t="s">
        <v>125</v>
      </c>
      <c r="C36" s="170" t="s">
        <v>126</v>
      </c>
      <c r="D36" s="171" t="s">
        <v>82</v>
      </c>
      <c r="E36" s="172">
        <v>31.52</v>
      </c>
      <c r="F36" s="172"/>
      <c r="G36" s="173">
        <f t="shared" si="6"/>
        <v>0</v>
      </c>
      <c r="H36" s="197"/>
      <c r="I36" s="197"/>
      <c r="O36" s="167">
        <v>2</v>
      </c>
      <c r="AA36" s="146">
        <v>1</v>
      </c>
      <c r="AB36" s="146">
        <v>1</v>
      </c>
      <c r="AC36" s="146">
        <v>1</v>
      </c>
      <c r="AZ36" s="146">
        <v>1</v>
      </c>
      <c r="BA36" s="146">
        <f t="shared" si="7"/>
        <v>0</v>
      </c>
      <c r="BB36" s="146">
        <f t="shared" si="8"/>
        <v>0</v>
      </c>
      <c r="BC36" s="146">
        <f t="shared" si="9"/>
        <v>0</v>
      </c>
      <c r="BD36" s="146">
        <f t="shared" si="10"/>
        <v>0</v>
      </c>
      <c r="BE36" s="146">
        <f t="shared" si="11"/>
        <v>0</v>
      </c>
      <c r="CA36" s="174">
        <v>1</v>
      </c>
      <c r="CB36" s="174">
        <v>1</v>
      </c>
      <c r="CZ36" s="146">
        <v>0</v>
      </c>
    </row>
    <row r="37" spans="1:104" x14ac:dyDescent="0.2">
      <c r="A37" s="168">
        <v>20</v>
      </c>
      <c r="B37" s="169" t="s">
        <v>127</v>
      </c>
      <c r="C37" s="170" t="s">
        <v>128</v>
      </c>
      <c r="D37" s="171" t="s">
        <v>96</v>
      </c>
      <c r="E37" s="172">
        <v>15.76</v>
      </c>
      <c r="F37" s="172"/>
      <c r="G37" s="173">
        <f t="shared" si="6"/>
        <v>0</v>
      </c>
      <c r="H37" s="197"/>
      <c r="I37" s="197"/>
      <c r="O37" s="167">
        <v>2</v>
      </c>
      <c r="AA37" s="146">
        <v>1</v>
      </c>
      <c r="AB37" s="146">
        <v>1</v>
      </c>
      <c r="AC37" s="146">
        <v>1</v>
      </c>
      <c r="AZ37" s="146">
        <v>1</v>
      </c>
      <c r="BA37" s="146">
        <f t="shared" si="7"/>
        <v>0</v>
      </c>
      <c r="BB37" s="146">
        <f t="shared" si="8"/>
        <v>0</v>
      </c>
      <c r="BC37" s="146">
        <f t="shared" si="9"/>
        <v>0</v>
      </c>
      <c r="BD37" s="146">
        <f t="shared" si="10"/>
        <v>0</v>
      </c>
      <c r="BE37" s="146">
        <f t="shared" si="11"/>
        <v>0</v>
      </c>
      <c r="CA37" s="174">
        <v>1</v>
      </c>
      <c r="CB37" s="174">
        <v>1</v>
      </c>
      <c r="CZ37" s="146">
        <v>3.0709999999999099E-2</v>
      </c>
    </row>
    <row r="38" spans="1:104" x14ac:dyDescent="0.2">
      <c r="A38" s="168">
        <v>21</v>
      </c>
      <c r="B38" s="169" t="s">
        <v>129</v>
      </c>
      <c r="C38" s="170" t="s">
        <v>130</v>
      </c>
      <c r="D38" s="171" t="s">
        <v>96</v>
      </c>
      <c r="E38" s="172">
        <v>15.76</v>
      </c>
      <c r="F38" s="172"/>
      <c r="G38" s="173">
        <f t="shared" si="6"/>
        <v>0</v>
      </c>
      <c r="H38" s="197"/>
      <c r="I38" s="197"/>
      <c r="O38" s="167">
        <v>2</v>
      </c>
      <c r="AA38" s="146">
        <v>1</v>
      </c>
      <c r="AB38" s="146">
        <v>1</v>
      </c>
      <c r="AC38" s="146">
        <v>1</v>
      </c>
      <c r="AZ38" s="146">
        <v>1</v>
      </c>
      <c r="BA38" s="146">
        <f t="shared" si="7"/>
        <v>0</v>
      </c>
      <c r="BB38" s="146">
        <f t="shared" si="8"/>
        <v>0</v>
      </c>
      <c r="BC38" s="146">
        <f t="shared" si="9"/>
        <v>0</v>
      </c>
      <c r="BD38" s="146">
        <f t="shared" si="10"/>
        <v>0</v>
      </c>
      <c r="BE38" s="146">
        <f t="shared" si="11"/>
        <v>0</v>
      </c>
      <c r="CA38" s="174">
        <v>1</v>
      </c>
      <c r="CB38" s="174">
        <v>1</v>
      </c>
      <c r="CZ38" s="146">
        <v>3.99999999999956E-4</v>
      </c>
    </row>
    <row r="39" spans="1:104" x14ac:dyDescent="0.2">
      <c r="A39" s="168">
        <v>22</v>
      </c>
      <c r="B39" s="169" t="s">
        <v>131</v>
      </c>
      <c r="C39" s="170" t="s">
        <v>132</v>
      </c>
      <c r="D39" s="171" t="s">
        <v>96</v>
      </c>
      <c r="E39" s="172">
        <v>15.76</v>
      </c>
      <c r="F39" s="172"/>
      <c r="G39" s="173">
        <f t="shared" si="6"/>
        <v>0</v>
      </c>
      <c r="H39" s="197"/>
      <c r="I39" s="197"/>
      <c r="O39" s="167">
        <v>2</v>
      </c>
      <c r="AA39" s="146">
        <v>1</v>
      </c>
      <c r="AB39" s="146">
        <v>1</v>
      </c>
      <c r="AC39" s="146">
        <v>1</v>
      </c>
      <c r="AZ39" s="146">
        <v>1</v>
      </c>
      <c r="BA39" s="146">
        <f t="shared" si="7"/>
        <v>0</v>
      </c>
      <c r="BB39" s="146">
        <f t="shared" si="8"/>
        <v>0</v>
      </c>
      <c r="BC39" s="146">
        <f t="shared" si="9"/>
        <v>0</v>
      </c>
      <c r="BD39" s="146">
        <f t="shared" si="10"/>
        <v>0</v>
      </c>
      <c r="BE39" s="146">
        <f t="shared" si="11"/>
        <v>0</v>
      </c>
      <c r="CA39" s="174">
        <v>1</v>
      </c>
      <c r="CB39" s="174">
        <v>1</v>
      </c>
      <c r="CZ39" s="146">
        <v>0</v>
      </c>
    </row>
    <row r="40" spans="1:104" x14ac:dyDescent="0.2">
      <c r="A40" s="175"/>
      <c r="B40" s="176" t="s">
        <v>75</v>
      </c>
      <c r="C40" s="177" t="str">
        <f>CONCATENATE(B30," ",C30)</f>
        <v>94 Lešení a stavební výtahy</v>
      </c>
      <c r="D40" s="178"/>
      <c r="E40" s="179"/>
      <c r="F40" s="180"/>
      <c r="G40" s="181">
        <f>SUM(G30:G39)</f>
        <v>0</v>
      </c>
      <c r="O40" s="167">
        <v>4</v>
      </c>
      <c r="BA40" s="182">
        <f>SUM(BA30:BA39)</f>
        <v>0</v>
      </c>
      <c r="BB40" s="182">
        <f>SUM(BB30:BB39)</f>
        <v>0</v>
      </c>
      <c r="BC40" s="182">
        <f>SUM(BC30:BC39)</f>
        <v>0</v>
      </c>
      <c r="BD40" s="182">
        <f>SUM(BD30:BD39)</f>
        <v>0</v>
      </c>
      <c r="BE40" s="182">
        <f>SUM(BE30:BE39)</f>
        <v>0</v>
      </c>
    </row>
    <row r="41" spans="1:104" x14ac:dyDescent="0.2">
      <c r="A41" s="160" t="s">
        <v>72</v>
      </c>
      <c r="B41" s="161" t="s">
        <v>133</v>
      </c>
      <c r="C41" s="162" t="s">
        <v>134</v>
      </c>
      <c r="D41" s="163"/>
      <c r="E41" s="164"/>
      <c r="F41" s="164"/>
      <c r="G41" s="165"/>
      <c r="H41" s="166"/>
      <c r="I41" s="166"/>
      <c r="O41" s="167">
        <v>1</v>
      </c>
    </row>
    <row r="42" spans="1:104" x14ac:dyDescent="0.2">
      <c r="A42" s="168">
        <v>23</v>
      </c>
      <c r="B42" s="169" t="s">
        <v>135</v>
      </c>
      <c r="C42" s="170" t="s">
        <v>136</v>
      </c>
      <c r="D42" s="171" t="s">
        <v>104</v>
      </c>
      <c r="E42" s="172">
        <v>4</v>
      </c>
      <c r="F42" s="172"/>
      <c r="G42" s="173">
        <f>E42*F42</f>
        <v>0</v>
      </c>
      <c r="H42" s="197"/>
      <c r="I42" s="197"/>
      <c r="O42" s="167">
        <v>2</v>
      </c>
      <c r="AA42" s="146">
        <v>1</v>
      </c>
      <c r="AB42" s="146">
        <v>1</v>
      </c>
      <c r="AC42" s="146">
        <v>1</v>
      </c>
      <c r="AZ42" s="146">
        <v>1</v>
      </c>
      <c r="BA42" s="146">
        <f>IF(AZ42=1,G42,0)</f>
        <v>0</v>
      </c>
      <c r="BB42" s="146">
        <f>IF(AZ42=2,G42,0)</f>
        <v>0</v>
      </c>
      <c r="BC42" s="146">
        <f>IF(AZ42=3,G42,0)</f>
        <v>0</v>
      </c>
      <c r="BD42" s="146">
        <f>IF(AZ42=4,G42,0)</f>
        <v>0</v>
      </c>
      <c r="BE42" s="146">
        <f>IF(AZ42=5,G42,0)</f>
        <v>0</v>
      </c>
      <c r="CA42" s="174">
        <v>1</v>
      </c>
      <c r="CB42" s="174">
        <v>1</v>
      </c>
      <c r="CZ42" s="146">
        <v>0</v>
      </c>
    </row>
    <row r="43" spans="1:104" x14ac:dyDescent="0.2">
      <c r="A43" s="168">
        <v>24</v>
      </c>
      <c r="B43" s="169" t="s">
        <v>137</v>
      </c>
      <c r="C43" s="170" t="s">
        <v>138</v>
      </c>
      <c r="D43" s="171" t="s">
        <v>96</v>
      </c>
      <c r="E43" s="172">
        <v>16.440000000000001</v>
      </c>
      <c r="F43" s="172"/>
      <c r="G43" s="173">
        <f>E43*F43</f>
        <v>0</v>
      </c>
      <c r="H43" s="197"/>
      <c r="I43" s="197"/>
      <c r="O43" s="167">
        <v>2</v>
      </c>
      <c r="AA43" s="146">
        <v>1</v>
      </c>
      <c r="AB43" s="146">
        <v>1</v>
      </c>
      <c r="AC43" s="146">
        <v>1</v>
      </c>
      <c r="AZ43" s="146">
        <v>1</v>
      </c>
      <c r="BA43" s="146">
        <f>IF(AZ43=1,G43,0)</f>
        <v>0</v>
      </c>
      <c r="BB43" s="146">
        <f>IF(AZ43=2,G43,0)</f>
        <v>0</v>
      </c>
      <c r="BC43" s="146">
        <f>IF(AZ43=3,G43,0)</f>
        <v>0</v>
      </c>
      <c r="BD43" s="146">
        <f>IF(AZ43=4,G43,0)</f>
        <v>0</v>
      </c>
      <c r="BE43" s="146">
        <f>IF(AZ43=5,G43,0)</f>
        <v>0</v>
      </c>
      <c r="CA43" s="174">
        <v>1</v>
      </c>
      <c r="CB43" s="174">
        <v>1</v>
      </c>
      <c r="CZ43" s="146">
        <v>5.6000000000011596E-4</v>
      </c>
    </row>
    <row r="44" spans="1:104" x14ac:dyDescent="0.2">
      <c r="A44" s="175"/>
      <c r="B44" s="176" t="s">
        <v>75</v>
      </c>
      <c r="C44" s="177" t="str">
        <f>CONCATENATE(B41," ",C41)</f>
        <v>96 Bourání konstrukcí</v>
      </c>
      <c r="D44" s="178"/>
      <c r="E44" s="179"/>
      <c r="F44" s="180"/>
      <c r="G44" s="181">
        <f>SUM(G41:G43)</f>
        <v>0</v>
      </c>
      <c r="O44" s="167">
        <v>4</v>
      </c>
      <c r="BA44" s="182">
        <f>SUM(BA41:BA43)</f>
        <v>0</v>
      </c>
      <c r="BB44" s="182">
        <f>SUM(BB41:BB43)</f>
        <v>0</v>
      </c>
      <c r="BC44" s="182">
        <f>SUM(BC41:BC43)</f>
        <v>0</v>
      </c>
      <c r="BD44" s="182">
        <f>SUM(BD41:BD43)</f>
        <v>0</v>
      </c>
      <c r="BE44" s="182">
        <f>SUM(BE41:BE43)</f>
        <v>0</v>
      </c>
    </row>
    <row r="45" spans="1:104" x14ac:dyDescent="0.2">
      <c r="A45" s="160" t="s">
        <v>72</v>
      </c>
      <c r="B45" s="161" t="s">
        <v>139</v>
      </c>
      <c r="C45" s="162" t="s">
        <v>140</v>
      </c>
      <c r="D45" s="163"/>
      <c r="E45" s="164"/>
      <c r="F45" s="164"/>
      <c r="G45" s="165"/>
      <c r="H45" s="166"/>
      <c r="I45" s="166"/>
      <c r="O45" s="167">
        <v>1</v>
      </c>
    </row>
    <row r="46" spans="1:104" ht="30.75" customHeight="1" x14ac:dyDescent="0.2">
      <c r="A46" s="168">
        <v>25</v>
      </c>
      <c r="B46" s="169" t="s">
        <v>141</v>
      </c>
      <c r="C46" s="170" t="s">
        <v>142</v>
      </c>
      <c r="D46" s="171" t="s">
        <v>96</v>
      </c>
      <c r="E46" s="172">
        <v>49.894799999999996</v>
      </c>
      <c r="F46" s="172"/>
      <c r="G46" s="173">
        <f>E46*F46</f>
        <v>0</v>
      </c>
      <c r="H46" s="203" t="s">
        <v>258</v>
      </c>
      <c r="I46" s="197"/>
      <c r="O46" s="167">
        <v>2</v>
      </c>
      <c r="AA46" s="146">
        <v>1</v>
      </c>
      <c r="AB46" s="146">
        <v>1</v>
      </c>
      <c r="AC46" s="146">
        <v>1</v>
      </c>
      <c r="AZ46" s="146">
        <v>1</v>
      </c>
      <c r="BA46" s="146">
        <f>IF(AZ46=1,G46,0)</f>
        <v>0</v>
      </c>
      <c r="BB46" s="146">
        <f>IF(AZ46=2,G46,0)</f>
        <v>0</v>
      </c>
      <c r="BC46" s="146">
        <f>IF(AZ46=3,G46,0)</f>
        <v>0</v>
      </c>
      <c r="BD46" s="146">
        <f>IF(AZ46=4,G46,0)</f>
        <v>0</v>
      </c>
      <c r="BE46" s="146">
        <f>IF(AZ46=5,G46,0)</f>
        <v>0</v>
      </c>
      <c r="CA46" s="174">
        <v>1</v>
      </c>
      <c r="CB46" s="174">
        <v>1</v>
      </c>
      <c r="CZ46" s="146">
        <v>0</v>
      </c>
    </row>
    <row r="47" spans="1:104" ht="30" customHeight="1" x14ac:dyDescent="0.2">
      <c r="A47" s="168">
        <v>26</v>
      </c>
      <c r="B47" s="169" t="s">
        <v>143</v>
      </c>
      <c r="C47" s="170" t="s">
        <v>144</v>
      </c>
      <c r="D47" s="171" t="s">
        <v>96</v>
      </c>
      <c r="E47" s="172">
        <v>51.655200000000001</v>
      </c>
      <c r="F47" s="172"/>
      <c r="G47" s="173">
        <f>E47*F47</f>
        <v>0</v>
      </c>
      <c r="H47" s="203" t="s">
        <v>258</v>
      </c>
      <c r="I47" s="197"/>
      <c r="O47" s="167">
        <v>2</v>
      </c>
      <c r="AA47" s="146">
        <v>1</v>
      </c>
      <c r="AB47" s="146">
        <v>1</v>
      </c>
      <c r="AC47" s="146">
        <v>1</v>
      </c>
      <c r="AZ47" s="146">
        <v>1</v>
      </c>
      <c r="BA47" s="146">
        <f>IF(AZ47=1,G47,0)</f>
        <v>0</v>
      </c>
      <c r="BB47" s="146">
        <f>IF(AZ47=2,G47,0)</f>
        <v>0</v>
      </c>
      <c r="BC47" s="146">
        <f>IF(AZ47=3,G47,0)</f>
        <v>0</v>
      </c>
      <c r="BD47" s="146">
        <f>IF(AZ47=4,G47,0)</f>
        <v>0</v>
      </c>
      <c r="BE47" s="146">
        <f>IF(AZ47=5,G47,0)</f>
        <v>0</v>
      </c>
      <c r="CA47" s="174">
        <v>1</v>
      </c>
      <c r="CB47" s="174">
        <v>1</v>
      </c>
      <c r="CZ47" s="146">
        <v>0</v>
      </c>
    </row>
    <row r="48" spans="1:104" x14ac:dyDescent="0.2">
      <c r="A48" s="175"/>
      <c r="B48" s="176" t="s">
        <v>75</v>
      </c>
      <c r="C48" s="177" t="str">
        <f>CONCATENATE(B45," ",C45)</f>
        <v>97 Prorážení otvorů</v>
      </c>
      <c r="D48" s="178"/>
      <c r="E48" s="179"/>
      <c r="F48" s="180"/>
      <c r="G48" s="181">
        <f>SUM(G45:G47)</f>
        <v>0</v>
      </c>
      <c r="O48" s="167">
        <v>4</v>
      </c>
      <c r="BA48" s="182">
        <f>SUM(BA45:BA47)</f>
        <v>0</v>
      </c>
      <c r="BB48" s="182">
        <f>SUM(BB45:BB47)</f>
        <v>0</v>
      </c>
      <c r="BC48" s="182">
        <f>SUM(BC45:BC47)</f>
        <v>0</v>
      </c>
      <c r="BD48" s="182">
        <f>SUM(BD45:BD47)</f>
        <v>0</v>
      </c>
      <c r="BE48" s="182">
        <f>SUM(BE45:BE47)</f>
        <v>0</v>
      </c>
    </row>
    <row r="49" spans="1:104" x14ac:dyDescent="0.2">
      <c r="A49" s="160" t="s">
        <v>72</v>
      </c>
      <c r="B49" s="161" t="s">
        <v>145</v>
      </c>
      <c r="C49" s="162" t="s">
        <v>146</v>
      </c>
      <c r="D49" s="163"/>
      <c r="E49" s="164"/>
      <c r="F49" s="164"/>
      <c r="G49" s="165"/>
      <c r="H49" s="166"/>
      <c r="I49" s="166"/>
      <c r="O49" s="167">
        <v>1</v>
      </c>
    </row>
    <row r="50" spans="1:104" x14ac:dyDescent="0.2">
      <c r="A50" s="168">
        <v>27</v>
      </c>
      <c r="B50" s="169" t="s">
        <v>147</v>
      </c>
      <c r="C50" s="170" t="s">
        <v>148</v>
      </c>
      <c r="D50" s="171" t="s">
        <v>149</v>
      </c>
      <c r="E50" s="172">
        <v>11.167193611000799</v>
      </c>
      <c r="F50" s="172"/>
      <c r="G50" s="173">
        <f>E50*F50</f>
        <v>0</v>
      </c>
      <c r="H50" s="197"/>
      <c r="I50" s="197"/>
      <c r="O50" s="167">
        <v>2</v>
      </c>
      <c r="AA50" s="146">
        <v>7</v>
      </c>
      <c r="AB50" s="146">
        <v>1</v>
      </c>
      <c r="AC50" s="146">
        <v>2</v>
      </c>
      <c r="AZ50" s="146">
        <v>1</v>
      </c>
      <c r="BA50" s="146">
        <f>IF(AZ50=1,G50,0)</f>
        <v>0</v>
      </c>
      <c r="BB50" s="146">
        <f>IF(AZ50=2,G50,0)</f>
        <v>0</v>
      </c>
      <c r="BC50" s="146">
        <f>IF(AZ50=3,G50,0)</f>
        <v>0</v>
      </c>
      <c r="BD50" s="146">
        <f>IF(AZ50=4,G50,0)</f>
        <v>0</v>
      </c>
      <c r="BE50" s="146">
        <f>IF(AZ50=5,G50,0)</f>
        <v>0</v>
      </c>
      <c r="CA50" s="174">
        <v>7</v>
      </c>
      <c r="CB50" s="174">
        <v>1</v>
      </c>
      <c r="CZ50" s="146">
        <v>0</v>
      </c>
    </row>
    <row r="51" spans="1:104" x14ac:dyDescent="0.2">
      <c r="A51" s="175"/>
      <c r="B51" s="176" t="s">
        <v>75</v>
      </c>
      <c r="C51" s="177" t="str">
        <f>CONCATENATE(B49," ",C49)</f>
        <v>99 Staveništní přesun hmot</v>
      </c>
      <c r="D51" s="178"/>
      <c r="E51" s="179"/>
      <c r="F51" s="180"/>
      <c r="G51" s="181">
        <f>SUM(G49:G50)</f>
        <v>0</v>
      </c>
      <c r="O51" s="167">
        <v>4</v>
      </c>
      <c r="BA51" s="182">
        <f>SUM(BA49:BA50)</f>
        <v>0</v>
      </c>
      <c r="BB51" s="182">
        <f>SUM(BB49:BB50)</f>
        <v>0</v>
      </c>
      <c r="BC51" s="182">
        <f>SUM(BC49:BC50)</f>
        <v>0</v>
      </c>
      <c r="BD51" s="182">
        <f>SUM(BD49:BD50)</f>
        <v>0</v>
      </c>
      <c r="BE51" s="182">
        <f>SUM(BE49:BE50)</f>
        <v>0</v>
      </c>
    </row>
    <row r="52" spans="1:104" x14ac:dyDescent="0.2">
      <c r="A52" s="160" t="s">
        <v>72</v>
      </c>
      <c r="B52" s="161" t="s">
        <v>150</v>
      </c>
      <c r="C52" s="162" t="s">
        <v>151</v>
      </c>
      <c r="D52" s="163"/>
      <c r="E52" s="164"/>
      <c r="F52" s="164"/>
      <c r="G52" s="165"/>
      <c r="H52" s="166"/>
      <c r="I52" s="166"/>
      <c r="O52" s="167">
        <v>1</v>
      </c>
    </row>
    <row r="53" spans="1:104" x14ac:dyDescent="0.2">
      <c r="A53" s="168">
        <v>28</v>
      </c>
      <c r="B53" s="169" t="s">
        <v>152</v>
      </c>
      <c r="C53" s="170" t="s">
        <v>153</v>
      </c>
      <c r="D53" s="171" t="s">
        <v>90</v>
      </c>
      <c r="E53" s="172">
        <v>5.01</v>
      </c>
      <c r="F53" s="172"/>
      <c r="G53" s="173">
        <f t="shared" ref="G53:G59" si="12">E53*F53</f>
        <v>0</v>
      </c>
      <c r="H53" s="197" t="s">
        <v>259</v>
      </c>
      <c r="I53" s="197"/>
      <c r="O53" s="167">
        <v>2</v>
      </c>
      <c r="AA53" s="146">
        <v>1</v>
      </c>
      <c r="AB53" s="146">
        <v>7</v>
      </c>
      <c r="AC53" s="146">
        <v>7</v>
      </c>
      <c r="AZ53" s="146">
        <v>2</v>
      </c>
      <c r="BA53" s="146">
        <f t="shared" ref="BA53:BA59" si="13">IF(AZ53=1,G53,0)</f>
        <v>0</v>
      </c>
      <c r="BB53" s="146">
        <f t="shared" ref="BB53:BB59" si="14">IF(AZ53=2,G53,0)</f>
        <v>0</v>
      </c>
      <c r="BC53" s="146">
        <f t="shared" ref="BC53:BC59" si="15">IF(AZ53=3,G53,0)</f>
        <v>0</v>
      </c>
      <c r="BD53" s="146">
        <f t="shared" ref="BD53:BD59" si="16">IF(AZ53=4,G53,0)</f>
        <v>0</v>
      </c>
      <c r="BE53" s="146">
        <f t="shared" ref="BE53:BE59" si="17">IF(AZ53=5,G53,0)</f>
        <v>0</v>
      </c>
      <c r="CA53" s="174">
        <v>1</v>
      </c>
      <c r="CB53" s="174">
        <v>7</v>
      </c>
      <c r="CZ53" s="146">
        <v>3.0099999999997399E-3</v>
      </c>
    </row>
    <row r="54" spans="1:104" x14ac:dyDescent="0.2">
      <c r="A54" s="168">
        <v>29</v>
      </c>
      <c r="B54" s="169" t="s">
        <v>154</v>
      </c>
      <c r="C54" s="170" t="s">
        <v>155</v>
      </c>
      <c r="D54" s="171" t="s">
        <v>90</v>
      </c>
      <c r="E54" s="172">
        <v>5.01</v>
      </c>
      <c r="F54" s="172"/>
      <c r="G54" s="173">
        <f t="shared" si="12"/>
        <v>0</v>
      </c>
      <c r="H54" s="197" t="s">
        <v>259</v>
      </c>
      <c r="I54" s="197"/>
      <c r="O54" s="167">
        <v>2</v>
      </c>
      <c r="AA54" s="146">
        <v>1</v>
      </c>
      <c r="AB54" s="146">
        <v>7</v>
      </c>
      <c r="AC54" s="146">
        <v>7</v>
      </c>
      <c r="AZ54" s="146">
        <v>2</v>
      </c>
      <c r="BA54" s="146">
        <f t="shared" si="13"/>
        <v>0</v>
      </c>
      <c r="BB54" s="146">
        <f t="shared" si="14"/>
        <v>0</v>
      </c>
      <c r="BC54" s="146">
        <f t="shared" si="15"/>
        <v>0</v>
      </c>
      <c r="BD54" s="146">
        <f t="shared" si="16"/>
        <v>0</v>
      </c>
      <c r="BE54" s="146">
        <f t="shared" si="17"/>
        <v>0</v>
      </c>
      <c r="CA54" s="174">
        <v>1</v>
      </c>
      <c r="CB54" s="174">
        <v>7</v>
      </c>
      <c r="CZ54" s="146">
        <v>0</v>
      </c>
    </row>
    <row r="55" spans="1:104" x14ac:dyDescent="0.2">
      <c r="A55" s="168">
        <v>30</v>
      </c>
      <c r="B55" s="169" t="s">
        <v>156</v>
      </c>
      <c r="C55" s="170" t="s">
        <v>157</v>
      </c>
      <c r="D55" s="171" t="s">
        <v>90</v>
      </c>
      <c r="E55" s="172">
        <v>3.2</v>
      </c>
      <c r="F55" s="172"/>
      <c r="G55" s="173">
        <f t="shared" si="12"/>
        <v>0</v>
      </c>
      <c r="H55" s="197" t="s">
        <v>259</v>
      </c>
      <c r="I55" s="197"/>
      <c r="O55" s="167">
        <v>2</v>
      </c>
      <c r="AA55" s="146">
        <v>1</v>
      </c>
      <c r="AB55" s="146">
        <v>7</v>
      </c>
      <c r="AC55" s="146">
        <v>7</v>
      </c>
      <c r="AZ55" s="146">
        <v>2</v>
      </c>
      <c r="BA55" s="146">
        <f t="shared" si="13"/>
        <v>0</v>
      </c>
      <c r="BB55" s="146">
        <f t="shared" si="14"/>
        <v>0</v>
      </c>
      <c r="BC55" s="146">
        <f t="shared" si="15"/>
        <v>0</v>
      </c>
      <c r="BD55" s="146">
        <f t="shared" si="16"/>
        <v>0</v>
      </c>
      <c r="BE55" s="146">
        <f t="shared" si="17"/>
        <v>0</v>
      </c>
      <c r="CA55" s="174">
        <v>1</v>
      </c>
      <c r="CB55" s="174">
        <v>7</v>
      </c>
      <c r="CZ55" s="146">
        <v>2.6699999999984002E-3</v>
      </c>
    </row>
    <row r="56" spans="1:104" x14ac:dyDescent="0.2">
      <c r="A56" s="168">
        <v>31</v>
      </c>
      <c r="B56" s="169" t="s">
        <v>158</v>
      </c>
      <c r="C56" s="170" t="s">
        <v>159</v>
      </c>
      <c r="D56" s="171" t="s">
        <v>90</v>
      </c>
      <c r="E56" s="172">
        <v>3.2</v>
      </c>
      <c r="F56" s="172"/>
      <c r="G56" s="173">
        <f t="shared" si="12"/>
        <v>0</v>
      </c>
      <c r="H56" s="197" t="s">
        <v>259</v>
      </c>
      <c r="I56" s="197"/>
      <c r="O56" s="167">
        <v>2</v>
      </c>
      <c r="AA56" s="146">
        <v>1</v>
      </c>
      <c r="AB56" s="146">
        <v>7</v>
      </c>
      <c r="AC56" s="146">
        <v>7</v>
      </c>
      <c r="AZ56" s="146">
        <v>2</v>
      </c>
      <c r="BA56" s="146">
        <f t="shared" si="13"/>
        <v>0</v>
      </c>
      <c r="BB56" s="146">
        <f t="shared" si="14"/>
        <v>0</v>
      </c>
      <c r="BC56" s="146">
        <f t="shared" si="15"/>
        <v>0</v>
      </c>
      <c r="BD56" s="146">
        <f t="shared" si="16"/>
        <v>0</v>
      </c>
      <c r="BE56" s="146">
        <f t="shared" si="17"/>
        <v>0</v>
      </c>
      <c r="CA56" s="174">
        <v>1</v>
      </c>
      <c r="CB56" s="174">
        <v>7</v>
      </c>
      <c r="CZ56" s="146">
        <v>0</v>
      </c>
    </row>
    <row r="57" spans="1:104" x14ac:dyDescent="0.2">
      <c r="A57" s="168">
        <v>32</v>
      </c>
      <c r="B57" s="169" t="s">
        <v>160</v>
      </c>
      <c r="C57" s="170" t="s">
        <v>161</v>
      </c>
      <c r="D57" s="171" t="s">
        <v>90</v>
      </c>
      <c r="E57" s="172">
        <v>3.7</v>
      </c>
      <c r="F57" s="172"/>
      <c r="G57" s="173">
        <f t="shared" si="12"/>
        <v>0</v>
      </c>
      <c r="H57" s="197" t="s">
        <v>259</v>
      </c>
      <c r="I57" s="197"/>
      <c r="O57" s="167">
        <v>2</v>
      </c>
      <c r="AA57" s="146">
        <v>1</v>
      </c>
      <c r="AB57" s="146">
        <v>7</v>
      </c>
      <c r="AC57" s="146">
        <v>7</v>
      </c>
      <c r="AZ57" s="146">
        <v>2</v>
      </c>
      <c r="BA57" s="146">
        <f t="shared" si="13"/>
        <v>0</v>
      </c>
      <c r="BB57" s="146">
        <f t="shared" si="14"/>
        <v>0</v>
      </c>
      <c r="BC57" s="146">
        <f t="shared" si="15"/>
        <v>0</v>
      </c>
      <c r="BD57" s="146">
        <f t="shared" si="16"/>
        <v>0</v>
      </c>
      <c r="BE57" s="146">
        <f t="shared" si="17"/>
        <v>0</v>
      </c>
      <c r="CA57" s="174">
        <v>1</v>
      </c>
      <c r="CB57" s="174">
        <v>7</v>
      </c>
      <c r="CZ57" s="146">
        <v>2.6299999999999102E-3</v>
      </c>
    </row>
    <row r="58" spans="1:104" x14ac:dyDescent="0.2">
      <c r="A58" s="168">
        <v>33</v>
      </c>
      <c r="B58" s="169" t="s">
        <v>162</v>
      </c>
      <c r="C58" s="170" t="s">
        <v>163</v>
      </c>
      <c r="D58" s="171" t="s">
        <v>90</v>
      </c>
      <c r="E58" s="172">
        <v>3.7</v>
      </c>
      <c r="F58" s="172"/>
      <c r="G58" s="173">
        <f t="shared" si="12"/>
        <v>0</v>
      </c>
      <c r="H58" s="197" t="s">
        <v>259</v>
      </c>
      <c r="I58" s="197"/>
      <c r="O58" s="167">
        <v>2</v>
      </c>
      <c r="AA58" s="146">
        <v>1</v>
      </c>
      <c r="AB58" s="146">
        <v>7</v>
      </c>
      <c r="AC58" s="146">
        <v>7</v>
      </c>
      <c r="AZ58" s="146">
        <v>2</v>
      </c>
      <c r="BA58" s="146">
        <f t="shared" si="13"/>
        <v>0</v>
      </c>
      <c r="BB58" s="146">
        <f t="shared" si="14"/>
        <v>0</v>
      </c>
      <c r="BC58" s="146">
        <f t="shared" si="15"/>
        <v>0</v>
      </c>
      <c r="BD58" s="146">
        <f t="shared" si="16"/>
        <v>0</v>
      </c>
      <c r="BE58" s="146">
        <f t="shared" si="17"/>
        <v>0</v>
      </c>
      <c r="CA58" s="174">
        <v>1</v>
      </c>
      <c r="CB58" s="174">
        <v>7</v>
      </c>
      <c r="CZ58" s="146">
        <v>0</v>
      </c>
    </row>
    <row r="59" spans="1:104" x14ac:dyDescent="0.2">
      <c r="A59" s="168">
        <v>34</v>
      </c>
      <c r="B59" s="169" t="s">
        <v>164</v>
      </c>
      <c r="C59" s="170" t="s">
        <v>165</v>
      </c>
      <c r="D59" s="171" t="s">
        <v>149</v>
      </c>
      <c r="E59" s="172">
        <v>3.3355099999993199E-2</v>
      </c>
      <c r="F59" s="172"/>
      <c r="G59" s="173">
        <f t="shared" si="12"/>
        <v>0</v>
      </c>
      <c r="H59" s="197" t="s">
        <v>259</v>
      </c>
      <c r="I59" s="197"/>
      <c r="O59" s="167">
        <v>2</v>
      </c>
      <c r="AA59" s="146">
        <v>7</v>
      </c>
      <c r="AB59" s="146">
        <v>1001</v>
      </c>
      <c r="AC59" s="146">
        <v>5</v>
      </c>
      <c r="AZ59" s="146">
        <v>2</v>
      </c>
      <c r="BA59" s="146">
        <f t="shared" si="13"/>
        <v>0</v>
      </c>
      <c r="BB59" s="146">
        <f t="shared" si="14"/>
        <v>0</v>
      </c>
      <c r="BC59" s="146">
        <f t="shared" si="15"/>
        <v>0</v>
      </c>
      <c r="BD59" s="146">
        <f t="shared" si="16"/>
        <v>0</v>
      </c>
      <c r="BE59" s="146">
        <f t="shared" si="17"/>
        <v>0</v>
      </c>
      <c r="CA59" s="174">
        <v>7</v>
      </c>
      <c r="CB59" s="174">
        <v>1001</v>
      </c>
      <c r="CZ59" s="146">
        <v>0</v>
      </c>
    </row>
    <row r="60" spans="1:104" x14ac:dyDescent="0.2">
      <c r="A60" s="175"/>
      <c r="B60" s="176" t="s">
        <v>75</v>
      </c>
      <c r="C60" s="177" t="str">
        <f>CONCATENATE(B52," ",C52)</f>
        <v>764 Konstrukce klempířské</v>
      </c>
      <c r="D60" s="178"/>
      <c r="E60" s="179"/>
      <c r="F60" s="180"/>
      <c r="G60" s="181">
        <f>SUM(G52:G59)</f>
        <v>0</v>
      </c>
      <c r="O60" s="167">
        <v>4</v>
      </c>
      <c r="BA60" s="182">
        <f>SUM(BA52:BA59)</f>
        <v>0</v>
      </c>
      <c r="BB60" s="182">
        <f>SUM(BB52:BB59)</f>
        <v>0</v>
      </c>
      <c r="BC60" s="182">
        <f>SUM(BC52:BC59)</f>
        <v>0</v>
      </c>
      <c r="BD60" s="182">
        <f>SUM(BD52:BD59)</f>
        <v>0</v>
      </c>
      <c r="BE60" s="182">
        <f>SUM(BE52:BE59)</f>
        <v>0</v>
      </c>
    </row>
    <row r="61" spans="1:104" x14ac:dyDescent="0.2">
      <c r="A61" s="160" t="s">
        <v>72</v>
      </c>
      <c r="B61" s="161" t="s">
        <v>166</v>
      </c>
      <c r="C61" s="162" t="s">
        <v>167</v>
      </c>
      <c r="D61" s="163"/>
      <c r="E61" s="164"/>
      <c r="F61" s="164"/>
      <c r="G61" s="165"/>
      <c r="H61" s="166"/>
      <c r="I61" s="166"/>
      <c r="O61" s="167">
        <v>1</v>
      </c>
    </row>
    <row r="62" spans="1:104" x14ac:dyDescent="0.2">
      <c r="A62" s="168">
        <v>35</v>
      </c>
      <c r="B62" s="169" t="s">
        <v>168</v>
      </c>
      <c r="C62" s="170" t="s">
        <v>169</v>
      </c>
      <c r="D62" s="171" t="s">
        <v>104</v>
      </c>
      <c r="E62" s="172">
        <v>2</v>
      </c>
      <c r="F62" s="172"/>
      <c r="G62" s="173">
        <f>E62*F62</f>
        <v>0</v>
      </c>
      <c r="H62" s="197" t="s">
        <v>259</v>
      </c>
      <c r="I62" s="197"/>
      <c r="O62" s="167">
        <v>2</v>
      </c>
      <c r="AA62" s="146">
        <v>1</v>
      </c>
      <c r="AB62" s="146">
        <v>7</v>
      </c>
      <c r="AC62" s="146">
        <v>7</v>
      </c>
      <c r="AZ62" s="146">
        <v>2</v>
      </c>
      <c r="BA62" s="146">
        <f>IF(AZ62=1,G62,0)</f>
        <v>0</v>
      </c>
      <c r="BB62" s="146">
        <f>IF(AZ62=2,G62,0)</f>
        <v>0</v>
      </c>
      <c r="BC62" s="146">
        <f>IF(AZ62=3,G62,0)</f>
        <v>0</v>
      </c>
      <c r="BD62" s="146">
        <f>IF(AZ62=4,G62,0)</f>
        <v>0</v>
      </c>
      <c r="BE62" s="146">
        <f>IF(AZ62=5,G62,0)</f>
        <v>0</v>
      </c>
      <c r="CA62" s="174">
        <v>1</v>
      </c>
      <c r="CB62" s="174">
        <v>7</v>
      </c>
      <c r="CZ62" s="146">
        <v>0</v>
      </c>
    </row>
    <row r="63" spans="1:104" x14ac:dyDescent="0.2">
      <c r="A63" s="168">
        <v>36</v>
      </c>
      <c r="B63" s="169" t="s">
        <v>170</v>
      </c>
      <c r="C63" s="170" t="s">
        <v>171</v>
      </c>
      <c r="D63" s="171" t="s">
        <v>104</v>
      </c>
      <c r="E63" s="172">
        <v>3</v>
      </c>
      <c r="F63" s="172"/>
      <c r="G63" s="173">
        <f>E63*F63</f>
        <v>0</v>
      </c>
      <c r="H63" s="197" t="s">
        <v>259</v>
      </c>
      <c r="I63" s="197"/>
      <c r="O63" s="167">
        <v>2</v>
      </c>
      <c r="AA63" s="146">
        <v>1</v>
      </c>
      <c r="AB63" s="146">
        <v>7</v>
      </c>
      <c r="AC63" s="146">
        <v>7</v>
      </c>
      <c r="AZ63" s="146">
        <v>2</v>
      </c>
      <c r="BA63" s="146">
        <f>IF(AZ63=1,G63,0)</f>
        <v>0</v>
      </c>
      <c r="BB63" s="146">
        <f>IF(AZ63=2,G63,0)</f>
        <v>0</v>
      </c>
      <c r="BC63" s="146">
        <f>IF(AZ63=3,G63,0)</f>
        <v>0</v>
      </c>
      <c r="BD63" s="146">
        <f>IF(AZ63=4,G63,0)</f>
        <v>0</v>
      </c>
      <c r="BE63" s="146">
        <f>IF(AZ63=5,G63,0)</f>
        <v>0</v>
      </c>
      <c r="CA63" s="174">
        <v>1</v>
      </c>
      <c r="CB63" s="174">
        <v>7</v>
      </c>
      <c r="CZ63" s="146">
        <v>0</v>
      </c>
    </row>
    <row r="64" spans="1:104" x14ac:dyDescent="0.2">
      <c r="A64" s="168">
        <v>37</v>
      </c>
      <c r="B64" s="169" t="s">
        <v>172</v>
      </c>
      <c r="C64" s="170" t="s">
        <v>173</v>
      </c>
      <c r="D64" s="171" t="s">
        <v>60</v>
      </c>
      <c r="E64" s="172">
        <v>407.4</v>
      </c>
      <c r="F64" s="172"/>
      <c r="G64" s="173">
        <f>E64*F64</f>
        <v>0</v>
      </c>
      <c r="H64" s="197" t="s">
        <v>259</v>
      </c>
      <c r="I64" s="197"/>
      <c r="O64" s="167">
        <v>2</v>
      </c>
      <c r="AA64" s="146">
        <v>7</v>
      </c>
      <c r="AB64" s="146">
        <v>1002</v>
      </c>
      <c r="AC64" s="146">
        <v>5</v>
      </c>
      <c r="AZ64" s="146">
        <v>2</v>
      </c>
      <c r="BA64" s="146">
        <f>IF(AZ64=1,G64,0)</f>
        <v>0</v>
      </c>
      <c r="BB64" s="146">
        <f>IF(AZ64=2,G64,0)</f>
        <v>0</v>
      </c>
      <c r="BC64" s="146">
        <f>IF(AZ64=3,G64,0)</f>
        <v>0</v>
      </c>
      <c r="BD64" s="146">
        <f>IF(AZ64=4,G64,0)</f>
        <v>0</v>
      </c>
      <c r="BE64" s="146">
        <f>IF(AZ64=5,G64,0)</f>
        <v>0</v>
      </c>
      <c r="CA64" s="174">
        <v>7</v>
      </c>
      <c r="CB64" s="174">
        <v>1002</v>
      </c>
      <c r="CZ64" s="146">
        <v>0</v>
      </c>
    </row>
    <row r="65" spans="1:104" x14ac:dyDescent="0.2">
      <c r="A65" s="175"/>
      <c r="B65" s="176" t="s">
        <v>75</v>
      </c>
      <c r="C65" s="177" t="str">
        <f>CONCATENATE(B61," ",C61)</f>
        <v>766 Konstrukce truhlářské</v>
      </c>
      <c r="D65" s="178"/>
      <c r="E65" s="179"/>
      <c r="F65" s="180"/>
      <c r="G65" s="181">
        <f>SUM(G61:G64)</f>
        <v>0</v>
      </c>
      <c r="O65" s="167">
        <v>4</v>
      </c>
      <c r="BA65" s="182">
        <f>SUM(BA61:BA64)</f>
        <v>0</v>
      </c>
      <c r="BB65" s="182">
        <f>SUM(BB61:BB64)</f>
        <v>0</v>
      </c>
      <c r="BC65" s="182">
        <f>SUM(BC61:BC64)</f>
        <v>0</v>
      </c>
      <c r="BD65" s="182">
        <f>SUM(BD61:BD64)</f>
        <v>0</v>
      </c>
      <c r="BE65" s="182">
        <f>SUM(BE61:BE64)</f>
        <v>0</v>
      </c>
    </row>
    <row r="66" spans="1:104" x14ac:dyDescent="0.2">
      <c r="A66" s="160" t="s">
        <v>72</v>
      </c>
      <c r="B66" s="161" t="s">
        <v>174</v>
      </c>
      <c r="C66" s="162" t="s">
        <v>175</v>
      </c>
      <c r="D66" s="163"/>
      <c r="E66" s="164"/>
      <c r="F66" s="164"/>
      <c r="G66" s="165"/>
      <c r="H66" s="166"/>
      <c r="I66" s="166"/>
      <c r="O66" s="167">
        <v>1</v>
      </c>
    </row>
    <row r="67" spans="1:104" x14ac:dyDescent="0.2">
      <c r="A67" s="168">
        <v>38</v>
      </c>
      <c r="B67" s="169" t="s">
        <v>176</v>
      </c>
      <c r="C67" s="170" t="s">
        <v>177</v>
      </c>
      <c r="D67" s="171" t="s">
        <v>104</v>
      </c>
      <c r="E67" s="172">
        <v>2</v>
      </c>
      <c r="F67" s="172"/>
      <c r="G67" s="173">
        <f>E67*F67</f>
        <v>0</v>
      </c>
      <c r="H67" s="197" t="s">
        <v>259</v>
      </c>
      <c r="I67" s="197"/>
      <c r="O67" s="167">
        <v>2</v>
      </c>
      <c r="AA67" s="146">
        <v>1</v>
      </c>
      <c r="AB67" s="146">
        <v>7</v>
      </c>
      <c r="AC67" s="146">
        <v>7</v>
      </c>
      <c r="AZ67" s="146">
        <v>2</v>
      </c>
      <c r="BA67" s="146">
        <f>IF(AZ67=1,G67,0)</f>
        <v>0</v>
      </c>
      <c r="BB67" s="146">
        <f>IF(AZ67=2,G67,0)</f>
        <v>0</v>
      </c>
      <c r="BC67" s="146">
        <f>IF(AZ67=3,G67,0)</f>
        <v>0</v>
      </c>
      <c r="BD67" s="146">
        <f>IF(AZ67=4,G67,0)</f>
        <v>0</v>
      </c>
      <c r="BE67" s="146">
        <f>IF(AZ67=5,G67,0)</f>
        <v>0</v>
      </c>
      <c r="CA67" s="174">
        <v>1</v>
      </c>
      <c r="CB67" s="174">
        <v>7</v>
      </c>
      <c r="CZ67" s="146">
        <v>0</v>
      </c>
    </row>
    <row r="68" spans="1:104" x14ac:dyDescent="0.2">
      <c r="A68" s="168">
        <v>39</v>
      </c>
      <c r="B68" s="169" t="s">
        <v>178</v>
      </c>
      <c r="C68" s="170" t="s">
        <v>179</v>
      </c>
      <c r="D68" s="171" t="s">
        <v>104</v>
      </c>
      <c r="E68" s="172">
        <v>2</v>
      </c>
      <c r="F68" s="172"/>
      <c r="G68" s="173">
        <f>E68*F68</f>
        <v>0</v>
      </c>
      <c r="H68" s="197" t="s">
        <v>259</v>
      </c>
      <c r="I68" s="197"/>
      <c r="O68" s="167">
        <v>2</v>
      </c>
      <c r="AA68" s="146">
        <v>1</v>
      </c>
      <c r="AB68" s="146">
        <v>7</v>
      </c>
      <c r="AC68" s="146">
        <v>7</v>
      </c>
      <c r="AZ68" s="146">
        <v>2</v>
      </c>
      <c r="BA68" s="146">
        <f>IF(AZ68=1,G68,0)</f>
        <v>0</v>
      </c>
      <c r="BB68" s="146">
        <f>IF(AZ68=2,G68,0)</f>
        <v>0</v>
      </c>
      <c r="BC68" s="146">
        <f>IF(AZ68=3,G68,0)</f>
        <v>0</v>
      </c>
      <c r="BD68" s="146">
        <f>IF(AZ68=4,G68,0)</f>
        <v>0</v>
      </c>
      <c r="BE68" s="146">
        <f>IF(AZ68=5,G68,0)</f>
        <v>0</v>
      </c>
      <c r="CA68" s="174">
        <v>1</v>
      </c>
      <c r="CB68" s="174">
        <v>7</v>
      </c>
      <c r="CZ68" s="146">
        <v>0</v>
      </c>
    </row>
    <row r="69" spans="1:104" ht="22.5" x14ac:dyDescent="0.2">
      <c r="A69" s="168">
        <v>40</v>
      </c>
      <c r="B69" s="169" t="s">
        <v>180</v>
      </c>
      <c r="C69" s="170" t="s">
        <v>260</v>
      </c>
      <c r="D69" s="171" t="s">
        <v>104</v>
      </c>
      <c r="E69" s="172">
        <v>1</v>
      </c>
      <c r="F69" s="172"/>
      <c r="G69" s="173">
        <f>E69*F69</f>
        <v>0</v>
      </c>
      <c r="H69" s="197" t="s">
        <v>259</v>
      </c>
      <c r="I69" s="197"/>
      <c r="O69" s="167">
        <v>2</v>
      </c>
      <c r="AA69" s="146">
        <v>1</v>
      </c>
      <c r="AB69" s="146">
        <v>7</v>
      </c>
      <c r="AC69" s="146">
        <v>7</v>
      </c>
      <c r="AZ69" s="146">
        <v>2</v>
      </c>
      <c r="BA69" s="146">
        <f>IF(AZ69=1,G69,0)</f>
        <v>0</v>
      </c>
      <c r="BB69" s="146">
        <f>IF(AZ69=2,G69,0)</f>
        <v>0</v>
      </c>
      <c r="BC69" s="146">
        <f>IF(AZ69=3,G69,0)</f>
        <v>0</v>
      </c>
      <c r="BD69" s="146">
        <f>IF(AZ69=4,G69,0)</f>
        <v>0</v>
      </c>
      <c r="BE69" s="146">
        <f>IF(AZ69=5,G69,0)</f>
        <v>0</v>
      </c>
      <c r="CA69" s="174">
        <v>1</v>
      </c>
      <c r="CB69" s="174">
        <v>7</v>
      </c>
      <c r="CZ69" s="146">
        <v>0</v>
      </c>
    </row>
    <row r="70" spans="1:104" x14ac:dyDescent="0.2">
      <c r="A70" s="168">
        <v>41</v>
      </c>
      <c r="B70" s="169" t="s">
        <v>181</v>
      </c>
      <c r="C70" s="170" t="s">
        <v>182</v>
      </c>
      <c r="D70" s="171" t="s">
        <v>60</v>
      </c>
      <c r="E70" s="172">
        <v>714.5</v>
      </c>
      <c r="F70" s="172"/>
      <c r="G70" s="173">
        <f>E70*F70</f>
        <v>0</v>
      </c>
      <c r="H70" s="197" t="s">
        <v>259</v>
      </c>
      <c r="I70" s="197"/>
      <c r="O70" s="167">
        <v>2</v>
      </c>
      <c r="AA70" s="146">
        <v>7</v>
      </c>
      <c r="AB70" s="146">
        <v>1002</v>
      </c>
      <c r="AC70" s="146">
        <v>5</v>
      </c>
      <c r="AZ70" s="146">
        <v>2</v>
      </c>
      <c r="BA70" s="146">
        <f>IF(AZ70=1,G70,0)</f>
        <v>0</v>
      </c>
      <c r="BB70" s="146">
        <f>IF(AZ70=2,G70,0)</f>
        <v>0</v>
      </c>
      <c r="BC70" s="146">
        <f>IF(AZ70=3,G70,0)</f>
        <v>0</v>
      </c>
      <c r="BD70" s="146">
        <f>IF(AZ70=4,G70,0)</f>
        <v>0</v>
      </c>
      <c r="BE70" s="146">
        <f>IF(AZ70=5,G70,0)</f>
        <v>0</v>
      </c>
      <c r="CA70" s="174">
        <v>7</v>
      </c>
      <c r="CB70" s="174">
        <v>1002</v>
      </c>
      <c r="CZ70" s="146">
        <v>0</v>
      </c>
    </row>
    <row r="71" spans="1:104" x14ac:dyDescent="0.2">
      <c r="A71" s="175"/>
      <c r="B71" s="176" t="s">
        <v>75</v>
      </c>
      <c r="C71" s="177" t="str">
        <f>CONCATENATE(B66," ",C66)</f>
        <v>767 Konstrukce zámečnické</v>
      </c>
      <c r="D71" s="178"/>
      <c r="E71" s="179"/>
      <c r="F71" s="180"/>
      <c r="G71" s="181">
        <f>SUM(G66:G70)</f>
        <v>0</v>
      </c>
      <c r="O71" s="167">
        <v>4</v>
      </c>
      <c r="BA71" s="182">
        <f>SUM(BA66:BA70)</f>
        <v>0</v>
      </c>
      <c r="BB71" s="182">
        <f>SUM(BB66:BB70)</f>
        <v>0</v>
      </c>
      <c r="BC71" s="182">
        <f>SUM(BC66:BC70)</f>
        <v>0</v>
      </c>
      <c r="BD71" s="182">
        <f>SUM(BD66:BD70)</f>
        <v>0</v>
      </c>
      <c r="BE71" s="182">
        <f>SUM(BE66:BE70)</f>
        <v>0</v>
      </c>
    </row>
    <row r="72" spans="1:104" x14ac:dyDescent="0.2">
      <c r="A72" s="160" t="s">
        <v>72</v>
      </c>
      <c r="B72" s="161" t="s">
        <v>183</v>
      </c>
      <c r="C72" s="162" t="s">
        <v>184</v>
      </c>
      <c r="D72" s="163"/>
      <c r="E72" s="164"/>
      <c r="F72" s="164"/>
      <c r="G72" s="165"/>
      <c r="H72" s="166"/>
      <c r="I72" s="166"/>
      <c r="O72" s="167">
        <v>1</v>
      </c>
    </row>
    <row r="73" spans="1:104" ht="25.5" x14ac:dyDescent="0.2">
      <c r="A73" s="168">
        <v>42</v>
      </c>
      <c r="B73" s="169" t="s">
        <v>185</v>
      </c>
      <c r="C73" s="170" t="s">
        <v>186</v>
      </c>
      <c r="D73" s="171" t="s">
        <v>96</v>
      </c>
      <c r="E73" s="172">
        <v>11.275</v>
      </c>
      <c r="F73" s="172"/>
      <c r="G73" s="173">
        <f>E73*F73</f>
        <v>0</v>
      </c>
      <c r="H73" s="203" t="s">
        <v>261</v>
      </c>
      <c r="I73" s="197"/>
      <c r="O73" s="167">
        <v>2</v>
      </c>
      <c r="AA73" s="146">
        <v>1</v>
      </c>
      <c r="AB73" s="146">
        <v>7</v>
      </c>
      <c r="AC73" s="146">
        <v>7</v>
      </c>
      <c r="AZ73" s="146">
        <v>2</v>
      </c>
      <c r="BA73" s="146">
        <f>IF(AZ73=1,G73,0)</f>
        <v>0</v>
      </c>
      <c r="BB73" s="146">
        <f>IF(AZ73=2,G73,0)</f>
        <v>0</v>
      </c>
      <c r="BC73" s="146">
        <f>IF(AZ73=3,G73,0)</f>
        <v>0</v>
      </c>
      <c r="BD73" s="146">
        <f>IF(AZ73=4,G73,0)</f>
        <v>0</v>
      </c>
      <c r="BE73" s="146">
        <f>IF(AZ73=5,G73,0)</f>
        <v>0</v>
      </c>
      <c r="CA73" s="174">
        <v>1</v>
      </c>
      <c r="CB73" s="174">
        <v>7</v>
      </c>
      <c r="CZ73" s="146">
        <v>0</v>
      </c>
    </row>
    <row r="74" spans="1:104" x14ac:dyDescent="0.2">
      <c r="A74" s="168">
        <v>43</v>
      </c>
      <c r="B74" s="169" t="s">
        <v>187</v>
      </c>
      <c r="C74" s="170" t="s">
        <v>188</v>
      </c>
      <c r="D74" s="171" t="s">
        <v>96</v>
      </c>
      <c r="E74" s="172">
        <v>10.25</v>
      </c>
      <c r="F74" s="172"/>
      <c r="G74" s="173">
        <f>E74*F74</f>
        <v>0</v>
      </c>
      <c r="H74" s="197"/>
      <c r="I74" s="197"/>
      <c r="O74" s="167">
        <v>2</v>
      </c>
      <c r="AA74" s="146">
        <v>1</v>
      </c>
      <c r="AB74" s="146">
        <v>7</v>
      </c>
      <c r="AC74" s="146">
        <v>7</v>
      </c>
      <c r="AZ74" s="146">
        <v>2</v>
      </c>
      <c r="BA74" s="146">
        <f>IF(AZ74=1,G74,0)</f>
        <v>0</v>
      </c>
      <c r="BB74" s="146">
        <f>IF(AZ74=2,G74,0)</f>
        <v>0</v>
      </c>
      <c r="BC74" s="146">
        <f>IF(AZ74=3,G74,0)</f>
        <v>0</v>
      </c>
      <c r="BD74" s="146">
        <f>IF(AZ74=4,G74,0)</f>
        <v>0</v>
      </c>
      <c r="BE74" s="146">
        <f>IF(AZ74=5,G74,0)</f>
        <v>0</v>
      </c>
      <c r="CA74" s="174">
        <v>1</v>
      </c>
      <c r="CB74" s="174">
        <v>7</v>
      </c>
      <c r="CZ74" s="146">
        <v>3.0000000000001098E-3</v>
      </c>
    </row>
    <row r="75" spans="1:104" x14ac:dyDescent="0.2">
      <c r="A75" s="168">
        <v>44</v>
      </c>
      <c r="B75" s="169" t="s">
        <v>189</v>
      </c>
      <c r="C75" s="170" t="s">
        <v>190</v>
      </c>
      <c r="D75" s="171" t="s">
        <v>60</v>
      </c>
      <c r="E75" s="172">
        <v>55.247500000000002</v>
      </c>
      <c r="F75" s="172"/>
      <c r="G75" s="173">
        <f>E75*F75</f>
        <v>0</v>
      </c>
      <c r="H75" s="197"/>
      <c r="I75" s="197"/>
      <c r="O75" s="167">
        <v>2</v>
      </c>
      <c r="AA75" s="146">
        <v>7</v>
      </c>
      <c r="AB75" s="146">
        <v>1002</v>
      </c>
      <c r="AC75" s="146">
        <v>5</v>
      </c>
      <c r="AZ75" s="146">
        <v>2</v>
      </c>
      <c r="BA75" s="146">
        <f>IF(AZ75=1,G75,0)</f>
        <v>0</v>
      </c>
      <c r="BB75" s="146">
        <f>IF(AZ75=2,G75,0)</f>
        <v>0</v>
      </c>
      <c r="BC75" s="146">
        <f>IF(AZ75=3,G75,0)</f>
        <v>0</v>
      </c>
      <c r="BD75" s="146">
        <f>IF(AZ75=4,G75,0)</f>
        <v>0</v>
      </c>
      <c r="BE75" s="146">
        <f>IF(AZ75=5,G75,0)</f>
        <v>0</v>
      </c>
      <c r="CA75" s="174">
        <v>7</v>
      </c>
      <c r="CB75" s="174">
        <v>1002</v>
      </c>
      <c r="CZ75" s="146">
        <v>0</v>
      </c>
    </row>
    <row r="76" spans="1:104" x14ac:dyDescent="0.2">
      <c r="A76" s="175"/>
      <c r="B76" s="176" t="s">
        <v>75</v>
      </c>
      <c r="C76" s="177" t="str">
        <f>CONCATENATE(B72," ",C72)</f>
        <v>781 Obklady keramické</v>
      </c>
      <c r="D76" s="178"/>
      <c r="E76" s="179"/>
      <c r="F76" s="180"/>
      <c r="G76" s="181">
        <f>SUM(G72:G75)</f>
        <v>0</v>
      </c>
      <c r="O76" s="167">
        <v>4</v>
      </c>
      <c r="BA76" s="182">
        <f>SUM(BA72:BA75)</f>
        <v>0</v>
      </c>
      <c r="BB76" s="182">
        <f>SUM(BB72:BB75)</f>
        <v>0</v>
      </c>
      <c r="BC76" s="182">
        <f>SUM(BC72:BC75)</f>
        <v>0</v>
      </c>
      <c r="BD76" s="182">
        <f>SUM(BD72:BD75)</f>
        <v>0</v>
      </c>
      <c r="BE76" s="182">
        <f>SUM(BE72:BE75)</f>
        <v>0</v>
      </c>
    </row>
    <row r="77" spans="1:104" x14ac:dyDescent="0.2">
      <c r="A77" s="160" t="s">
        <v>72</v>
      </c>
      <c r="B77" s="161" t="s">
        <v>191</v>
      </c>
      <c r="C77" s="162" t="s">
        <v>192</v>
      </c>
      <c r="D77" s="163"/>
      <c r="E77" s="164"/>
      <c r="F77" s="164"/>
      <c r="G77" s="165"/>
      <c r="H77" s="166"/>
      <c r="I77" s="166"/>
      <c r="O77" s="167">
        <v>1</v>
      </c>
    </row>
    <row r="78" spans="1:104" x14ac:dyDescent="0.2">
      <c r="A78" s="168">
        <v>45</v>
      </c>
      <c r="B78" s="169" t="s">
        <v>193</v>
      </c>
      <c r="C78" s="170" t="s">
        <v>194</v>
      </c>
      <c r="D78" s="171" t="s">
        <v>96</v>
      </c>
      <c r="E78" s="172">
        <v>0.64</v>
      </c>
      <c r="F78" s="172"/>
      <c r="G78" s="173">
        <f>E78*F78</f>
        <v>0</v>
      </c>
      <c r="H78" s="197" t="s">
        <v>262</v>
      </c>
      <c r="I78" s="197"/>
      <c r="O78" s="167">
        <v>2</v>
      </c>
      <c r="AA78" s="146">
        <v>1</v>
      </c>
      <c r="AB78" s="146">
        <v>7</v>
      </c>
      <c r="AC78" s="146">
        <v>7</v>
      </c>
      <c r="AZ78" s="146">
        <v>2</v>
      </c>
      <c r="BA78" s="146">
        <f>IF(AZ78=1,G78,0)</f>
        <v>0</v>
      </c>
      <c r="BB78" s="146">
        <f>IF(AZ78=2,G78,0)</f>
        <v>0</v>
      </c>
      <c r="BC78" s="146">
        <f>IF(AZ78=3,G78,0)</f>
        <v>0</v>
      </c>
      <c r="BD78" s="146">
        <f>IF(AZ78=4,G78,0)</f>
        <v>0</v>
      </c>
      <c r="BE78" s="146">
        <f>IF(AZ78=5,G78,0)</f>
        <v>0</v>
      </c>
      <c r="CA78" s="174">
        <v>1</v>
      </c>
      <c r="CB78" s="174">
        <v>7</v>
      </c>
      <c r="CZ78" s="146">
        <v>9.9999999999961197E-6</v>
      </c>
    </row>
    <row r="79" spans="1:104" x14ac:dyDescent="0.2">
      <c r="A79" s="168">
        <v>46</v>
      </c>
      <c r="B79" s="169" t="s">
        <v>195</v>
      </c>
      <c r="C79" s="170" t="s">
        <v>196</v>
      </c>
      <c r="D79" s="171" t="s">
        <v>96</v>
      </c>
      <c r="E79" s="172">
        <v>0.64</v>
      </c>
      <c r="F79" s="172"/>
      <c r="G79" s="173">
        <f>E79*F79</f>
        <v>0</v>
      </c>
      <c r="H79" s="197" t="s">
        <v>262</v>
      </c>
      <c r="I79" s="197"/>
      <c r="O79" s="167">
        <v>2</v>
      </c>
      <c r="AA79" s="146">
        <v>1</v>
      </c>
      <c r="AB79" s="146">
        <v>7</v>
      </c>
      <c r="AC79" s="146">
        <v>7</v>
      </c>
      <c r="AZ79" s="146">
        <v>2</v>
      </c>
      <c r="BA79" s="146">
        <f>IF(AZ79=1,G79,0)</f>
        <v>0</v>
      </c>
      <c r="BB79" s="146">
        <f>IF(AZ79=2,G79,0)</f>
        <v>0</v>
      </c>
      <c r="BC79" s="146">
        <f>IF(AZ79=3,G79,0)</f>
        <v>0</v>
      </c>
      <c r="BD79" s="146">
        <f>IF(AZ79=4,G79,0)</f>
        <v>0</v>
      </c>
      <c r="BE79" s="146">
        <f>IF(AZ79=5,G79,0)</f>
        <v>0</v>
      </c>
      <c r="CA79" s="174">
        <v>1</v>
      </c>
      <c r="CB79" s="174">
        <v>7</v>
      </c>
      <c r="CZ79" s="146">
        <v>4.9000000000010103E-4</v>
      </c>
    </row>
    <row r="80" spans="1:104" x14ac:dyDescent="0.2">
      <c r="A80" s="175"/>
      <c r="B80" s="176" t="s">
        <v>75</v>
      </c>
      <c r="C80" s="177" t="str">
        <f>CONCATENATE(B77," ",C77)</f>
        <v>783 Nátěry</v>
      </c>
      <c r="D80" s="178"/>
      <c r="E80" s="179"/>
      <c r="F80" s="180"/>
      <c r="G80" s="181">
        <f>SUM(G77:G79)</f>
        <v>0</v>
      </c>
      <c r="O80" s="167">
        <v>4</v>
      </c>
      <c r="BA80" s="182">
        <f>SUM(BA77:BA79)</f>
        <v>0</v>
      </c>
      <c r="BB80" s="182">
        <f>SUM(BB77:BB79)</f>
        <v>0</v>
      </c>
      <c r="BC80" s="182">
        <f>SUM(BC77:BC79)</f>
        <v>0</v>
      </c>
      <c r="BD80" s="182">
        <f>SUM(BD77:BD79)</f>
        <v>0</v>
      </c>
      <c r="BE80" s="182">
        <f>SUM(BE77:BE79)</f>
        <v>0</v>
      </c>
    </row>
    <row r="81" spans="1:104" x14ac:dyDescent="0.2">
      <c r="A81" s="160" t="s">
        <v>72</v>
      </c>
      <c r="B81" s="161" t="s">
        <v>197</v>
      </c>
      <c r="C81" s="162" t="s">
        <v>198</v>
      </c>
      <c r="D81" s="163"/>
      <c r="E81" s="164"/>
      <c r="F81" s="164"/>
      <c r="G81" s="165"/>
      <c r="H81" s="166"/>
      <c r="I81" s="166"/>
      <c r="O81" s="167">
        <v>1</v>
      </c>
    </row>
    <row r="82" spans="1:104" ht="25.5" customHeight="1" x14ac:dyDescent="0.2">
      <c r="A82" s="168">
        <v>47</v>
      </c>
      <c r="B82" s="169" t="s">
        <v>199</v>
      </c>
      <c r="C82" s="170" t="s">
        <v>266</v>
      </c>
      <c r="D82" s="171" t="s">
        <v>96</v>
      </c>
      <c r="E82" s="172">
        <v>380.44</v>
      </c>
      <c r="F82" s="172"/>
      <c r="G82" s="173">
        <f>E82*F82</f>
        <v>0</v>
      </c>
      <c r="H82" s="203" t="s">
        <v>267</v>
      </c>
      <c r="I82" s="197"/>
      <c r="O82" s="167">
        <v>2</v>
      </c>
      <c r="AA82" s="146">
        <v>1</v>
      </c>
      <c r="AB82" s="146">
        <v>7</v>
      </c>
      <c r="AC82" s="146">
        <v>7</v>
      </c>
      <c r="AZ82" s="146">
        <v>2</v>
      </c>
      <c r="BA82" s="146">
        <f>IF(AZ82=1,G82,0)</f>
        <v>0</v>
      </c>
      <c r="BB82" s="146">
        <f>IF(AZ82=2,G82,0)</f>
        <v>0</v>
      </c>
      <c r="BC82" s="146">
        <f>IF(AZ82=3,G82,0)</f>
        <v>0</v>
      </c>
      <c r="BD82" s="146">
        <f>IF(AZ82=4,G82,0)</f>
        <v>0</v>
      </c>
      <c r="BE82" s="146">
        <f>IF(AZ82=5,G82,0)</f>
        <v>0</v>
      </c>
      <c r="CA82" s="174">
        <v>1</v>
      </c>
      <c r="CB82" s="174">
        <v>7</v>
      </c>
      <c r="CZ82" s="146">
        <v>6.3999999999975199E-4</v>
      </c>
    </row>
    <row r="83" spans="1:104" x14ac:dyDescent="0.2">
      <c r="A83" s="175"/>
      <c r="B83" s="176" t="s">
        <v>75</v>
      </c>
      <c r="C83" s="177" t="str">
        <f>CONCATENATE(B81," ",C81)</f>
        <v>784 Malby</v>
      </c>
      <c r="D83" s="178"/>
      <c r="E83" s="179"/>
      <c r="F83" s="180"/>
      <c r="G83" s="181">
        <f>SUM(G81:G82)</f>
        <v>0</v>
      </c>
      <c r="O83" s="167">
        <v>4</v>
      </c>
      <c r="BA83" s="182">
        <f>SUM(BA81:BA82)</f>
        <v>0</v>
      </c>
      <c r="BB83" s="182">
        <f>SUM(BB81:BB82)</f>
        <v>0</v>
      </c>
      <c r="BC83" s="182">
        <f>SUM(BC81:BC82)</f>
        <v>0</v>
      </c>
      <c r="BD83" s="182">
        <f>SUM(BD81:BD82)</f>
        <v>0</v>
      </c>
      <c r="BE83" s="182">
        <f>SUM(BE81:BE82)</f>
        <v>0</v>
      </c>
    </row>
    <row r="84" spans="1:104" x14ac:dyDescent="0.2">
      <c r="A84" s="160" t="s">
        <v>72</v>
      </c>
      <c r="B84" s="161" t="s">
        <v>200</v>
      </c>
      <c r="C84" s="162" t="s">
        <v>201</v>
      </c>
      <c r="D84" s="163"/>
      <c r="E84" s="164"/>
      <c r="F84" s="164"/>
      <c r="G84" s="165"/>
      <c r="H84" s="166"/>
      <c r="I84" s="166"/>
      <c r="O84" s="167">
        <v>1</v>
      </c>
    </row>
    <row r="85" spans="1:104" x14ac:dyDescent="0.2">
      <c r="A85" s="168">
        <v>48</v>
      </c>
      <c r="B85" s="169" t="s">
        <v>202</v>
      </c>
      <c r="C85" s="170" t="s">
        <v>203</v>
      </c>
      <c r="D85" s="171" t="s">
        <v>101</v>
      </c>
      <c r="E85" s="172">
        <v>2</v>
      </c>
      <c r="F85" s="172"/>
      <c r="G85" s="173">
        <f>E85*F85</f>
        <v>0</v>
      </c>
      <c r="H85" s="197" t="s">
        <v>263</v>
      </c>
      <c r="I85" s="197"/>
      <c r="O85" s="167">
        <v>2</v>
      </c>
      <c r="AA85" s="146">
        <v>1</v>
      </c>
      <c r="AB85" s="146">
        <v>9</v>
      </c>
      <c r="AC85" s="146">
        <v>9</v>
      </c>
      <c r="AZ85" s="146">
        <v>4</v>
      </c>
      <c r="BA85" s="146">
        <f>IF(AZ85=1,G85,0)</f>
        <v>0</v>
      </c>
      <c r="BB85" s="146">
        <f>IF(AZ85=2,G85,0)</f>
        <v>0</v>
      </c>
      <c r="BC85" s="146">
        <f>IF(AZ85=3,G85,0)</f>
        <v>0</v>
      </c>
      <c r="BD85" s="146">
        <f>IF(AZ85=4,G85,0)</f>
        <v>0</v>
      </c>
      <c r="BE85" s="146">
        <f>IF(AZ85=5,G85,0)</f>
        <v>0</v>
      </c>
      <c r="CA85" s="174">
        <v>1</v>
      </c>
      <c r="CB85" s="174">
        <v>9</v>
      </c>
      <c r="CZ85" s="146">
        <v>0</v>
      </c>
    </row>
    <row r="86" spans="1:104" x14ac:dyDescent="0.2">
      <c r="A86" s="175"/>
      <c r="B86" s="176" t="s">
        <v>75</v>
      </c>
      <c r="C86" s="177" t="str">
        <f>CONCATENATE(B84," ",C84)</f>
        <v>M21 Elektromontáže</v>
      </c>
      <c r="D86" s="178"/>
      <c r="E86" s="179"/>
      <c r="F86" s="180"/>
      <c r="G86" s="181">
        <f>SUM(G84:G85)</f>
        <v>0</v>
      </c>
      <c r="O86" s="167">
        <v>4</v>
      </c>
      <c r="BA86" s="182">
        <f>SUM(BA84:BA85)</f>
        <v>0</v>
      </c>
      <c r="BB86" s="182">
        <f>SUM(BB84:BB85)</f>
        <v>0</v>
      </c>
      <c r="BC86" s="182">
        <f>SUM(BC84:BC85)</f>
        <v>0</v>
      </c>
      <c r="BD86" s="182">
        <f>SUM(BD84:BD85)</f>
        <v>0</v>
      </c>
      <c r="BE86" s="182">
        <f>SUM(BE84:BE85)</f>
        <v>0</v>
      </c>
    </row>
    <row r="87" spans="1:104" x14ac:dyDescent="0.2">
      <c r="A87" s="160" t="s">
        <v>72</v>
      </c>
      <c r="B87" s="161" t="s">
        <v>204</v>
      </c>
      <c r="C87" s="162" t="s">
        <v>205</v>
      </c>
      <c r="D87" s="163"/>
      <c r="E87" s="164"/>
      <c r="F87" s="164"/>
      <c r="G87" s="165"/>
      <c r="H87" s="166"/>
      <c r="I87" s="166"/>
      <c r="O87" s="167">
        <v>1</v>
      </c>
    </row>
    <row r="88" spans="1:104" x14ac:dyDescent="0.2">
      <c r="A88" s="168">
        <v>49</v>
      </c>
      <c r="B88" s="169" t="s">
        <v>206</v>
      </c>
      <c r="C88" s="170" t="s">
        <v>207</v>
      </c>
      <c r="D88" s="171" t="s">
        <v>149</v>
      </c>
      <c r="E88" s="172">
        <v>3.2959911000009199</v>
      </c>
      <c r="F88" s="172"/>
      <c r="G88" s="173">
        <f>E88*F88</f>
        <v>0</v>
      </c>
      <c r="H88" s="197"/>
      <c r="I88" s="197"/>
      <c r="O88" s="167">
        <v>2</v>
      </c>
      <c r="AA88" s="146">
        <v>8</v>
      </c>
      <c r="AB88" s="146">
        <v>0</v>
      </c>
      <c r="AC88" s="146">
        <v>3</v>
      </c>
      <c r="AZ88" s="146">
        <v>1</v>
      </c>
      <c r="BA88" s="146">
        <f>IF(AZ88=1,G88,0)</f>
        <v>0</v>
      </c>
      <c r="BB88" s="146">
        <f>IF(AZ88=2,G88,0)</f>
        <v>0</v>
      </c>
      <c r="BC88" s="146">
        <f>IF(AZ88=3,G88,0)</f>
        <v>0</v>
      </c>
      <c r="BD88" s="146">
        <f>IF(AZ88=4,G88,0)</f>
        <v>0</v>
      </c>
      <c r="BE88" s="146">
        <f>IF(AZ88=5,G88,0)</f>
        <v>0</v>
      </c>
      <c r="CA88" s="174">
        <v>8</v>
      </c>
      <c r="CB88" s="174">
        <v>0</v>
      </c>
      <c r="CZ88" s="146">
        <v>0</v>
      </c>
    </row>
    <row r="89" spans="1:104" x14ac:dyDescent="0.2">
      <c r="A89" s="168">
        <v>50</v>
      </c>
      <c r="B89" s="169" t="s">
        <v>208</v>
      </c>
      <c r="C89" s="170" t="s">
        <v>209</v>
      </c>
      <c r="D89" s="171" t="s">
        <v>149</v>
      </c>
      <c r="E89" s="172">
        <v>3.2959911000009199</v>
      </c>
      <c r="F89" s="172"/>
      <c r="G89" s="173">
        <f>E89*F89</f>
        <v>0</v>
      </c>
      <c r="H89" s="197"/>
      <c r="I89" s="197"/>
      <c r="O89" s="167">
        <v>2</v>
      </c>
      <c r="AA89" s="146">
        <v>8</v>
      </c>
      <c r="AB89" s="146">
        <v>0</v>
      </c>
      <c r="AC89" s="146">
        <v>3</v>
      </c>
      <c r="AZ89" s="146">
        <v>1</v>
      </c>
      <c r="BA89" s="146">
        <f>IF(AZ89=1,G89,0)</f>
        <v>0</v>
      </c>
      <c r="BB89" s="146">
        <f>IF(AZ89=2,G89,0)</f>
        <v>0</v>
      </c>
      <c r="BC89" s="146">
        <f>IF(AZ89=3,G89,0)</f>
        <v>0</v>
      </c>
      <c r="BD89" s="146">
        <f>IF(AZ89=4,G89,0)</f>
        <v>0</v>
      </c>
      <c r="BE89" s="146">
        <f>IF(AZ89=5,G89,0)</f>
        <v>0</v>
      </c>
      <c r="CA89" s="174">
        <v>8</v>
      </c>
      <c r="CB89" s="174">
        <v>0</v>
      </c>
      <c r="CZ89" s="146">
        <v>0</v>
      </c>
    </row>
    <row r="90" spans="1:104" x14ac:dyDescent="0.2">
      <c r="A90" s="168">
        <v>51</v>
      </c>
      <c r="B90" s="169" t="s">
        <v>210</v>
      </c>
      <c r="C90" s="170" t="s">
        <v>211</v>
      </c>
      <c r="D90" s="171" t="s">
        <v>149</v>
      </c>
      <c r="E90" s="172">
        <v>3.2959911000009199</v>
      </c>
      <c r="F90" s="172"/>
      <c r="G90" s="173">
        <f>E90*F90</f>
        <v>0</v>
      </c>
      <c r="H90" s="197"/>
      <c r="I90" s="197"/>
      <c r="O90" s="167">
        <v>2</v>
      </c>
      <c r="AA90" s="146">
        <v>8</v>
      </c>
      <c r="AB90" s="146">
        <v>0</v>
      </c>
      <c r="AC90" s="146">
        <v>3</v>
      </c>
      <c r="AZ90" s="146">
        <v>1</v>
      </c>
      <c r="BA90" s="146">
        <f>IF(AZ90=1,G90,0)</f>
        <v>0</v>
      </c>
      <c r="BB90" s="146">
        <f>IF(AZ90=2,G90,0)</f>
        <v>0</v>
      </c>
      <c r="BC90" s="146">
        <f>IF(AZ90=3,G90,0)</f>
        <v>0</v>
      </c>
      <c r="BD90" s="146">
        <f>IF(AZ90=4,G90,0)</f>
        <v>0</v>
      </c>
      <c r="BE90" s="146">
        <f>IF(AZ90=5,G90,0)</f>
        <v>0</v>
      </c>
      <c r="CA90" s="174">
        <v>8</v>
      </c>
      <c r="CB90" s="174">
        <v>0</v>
      </c>
      <c r="CZ90" s="146">
        <v>0</v>
      </c>
    </row>
    <row r="91" spans="1:104" x14ac:dyDescent="0.2">
      <c r="A91" s="175"/>
      <c r="B91" s="176" t="s">
        <v>75</v>
      </c>
      <c r="C91" s="177" t="str">
        <f>CONCATENATE(B87," ",C87)</f>
        <v>D96 Přesuny suti a vybouraných hmot</v>
      </c>
      <c r="D91" s="178"/>
      <c r="E91" s="179"/>
      <c r="F91" s="180"/>
      <c r="G91" s="205">
        <f t="shared" ref="G91" si="18">E91*F91</f>
        <v>0</v>
      </c>
      <c r="H91" s="206"/>
      <c r="I91" s="202"/>
      <c r="O91" s="167">
        <v>4</v>
      </c>
      <c r="BA91" s="182">
        <f>SUM(BA87:BA90)</f>
        <v>0</v>
      </c>
      <c r="BB91" s="182">
        <f>SUM(BB87:BB90)</f>
        <v>0</v>
      </c>
      <c r="BC91" s="182">
        <f>SUM(BC87:BC90)</f>
        <v>0</v>
      </c>
      <c r="BD91" s="182">
        <f>SUM(BD87:BD90)</f>
        <v>0</v>
      </c>
      <c r="BE91" s="182">
        <f>SUM(BE87:BE90)</f>
        <v>0</v>
      </c>
    </row>
    <row r="92" spans="1:104" x14ac:dyDescent="0.2">
      <c r="E92" s="146"/>
    </row>
    <row r="93" spans="1:104" x14ac:dyDescent="0.2">
      <c r="E93" s="146"/>
    </row>
    <row r="94" spans="1:104" x14ac:dyDescent="0.2">
      <c r="E94" s="146"/>
    </row>
    <row r="95" spans="1:104" x14ac:dyDescent="0.2">
      <c r="E95" s="146"/>
    </row>
    <row r="96" spans="1:104" x14ac:dyDescent="0.2">
      <c r="E96" s="146"/>
    </row>
    <row r="97" spans="1:7" x14ac:dyDescent="0.2">
      <c r="E97" s="146"/>
    </row>
    <row r="98" spans="1:7" x14ac:dyDescent="0.2">
      <c r="E98" s="146"/>
    </row>
    <row r="99" spans="1:7" x14ac:dyDescent="0.2">
      <c r="E99" s="146"/>
    </row>
    <row r="100" spans="1:7" x14ac:dyDescent="0.2">
      <c r="E100" s="146"/>
    </row>
    <row r="101" spans="1:7" x14ac:dyDescent="0.2">
      <c r="E101" s="146"/>
    </row>
    <row r="102" spans="1:7" x14ac:dyDescent="0.2">
      <c r="E102" s="146"/>
    </row>
    <row r="103" spans="1:7" x14ac:dyDescent="0.2">
      <c r="E103" s="146"/>
    </row>
    <row r="104" spans="1:7" x14ac:dyDescent="0.2">
      <c r="E104" s="146"/>
    </row>
    <row r="105" spans="1:7" x14ac:dyDescent="0.2">
      <c r="E105" s="146"/>
    </row>
    <row r="106" spans="1:7" x14ac:dyDescent="0.2">
      <c r="E106" s="146"/>
    </row>
    <row r="107" spans="1:7" x14ac:dyDescent="0.2">
      <c r="E107" s="146"/>
    </row>
    <row r="108" spans="1:7" x14ac:dyDescent="0.2">
      <c r="E108" s="146"/>
    </row>
    <row r="109" spans="1:7" x14ac:dyDescent="0.2">
      <c r="E109" s="146"/>
    </row>
    <row r="110" spans="1:7" x14ac:dyDescent="0.2">
      <c r="E110" s="146"/>
    </row>
    <row r="111" spans="1:7" x14ac:dyDescent="0.2">
      <c r="A111" s="183"/>
      <c r="B111" s="183"/>
      <c r="C111" s="183"/>
      <c r="D111" s="183"/>
      <c r="E111" s="183"/>
      <c r="F111" s="183"/>
      <c r="G111" s="183"/>
    </row>
    <row r="112" spans="1:7" x14ac:dyDescent="0.2">
      <c r="A112" s="183"/>
      <c r="B112" s="183"/>
      <c r="C112" s="183"/>
      <c r="D112" s="183"/>
      <c r="E112" s="183"/>
      <c r="F112" s="183"/>
      <c r="G112" s="183"/>
    </row>
    <row r="113" spans="1:7" x14ac:dyDescent="0.2">
      <c r="A113" s="183"/>
      <c r="B113" s="183"/>
      <c r="C113" s="183"/>
      <c r="D113" s="183"/>
      <c r="E113" s="183"/>
      <c r="F113" s="183"/>
      <c r="G113" s="183"/>
    </row>
    <row r="114" spans="1:7" x14ac:dyDescent="0.2">
      <c r="A114" s="183"/>
      <c r="B114" s="183"/>
      <c r="C114" s="183"/>
      <c r="D114" s="183"/>
      <c r="E114" s="183"/>
      <c r="F114" s="183"/>
      <c r="G114" s="183"/>
    </row>
    <row r="115" spans="1:7" x14ac:dyDescent="0.2">
      <c r="E115" s="146"/>
    </row>
    <row r="116" spans="1:7" x14ac:dyDescent="0.2">
      <c r="E116" s="146"/>
    </row>
    <row r="117" spans="1:7" x14ac:dyDescent="0.2">
      <c r="E117" s="146"/>
    </row>
    <row r="118" spans="1:7" x14ac:dyDescent="0.2">
      <c r="E118" s="146"/>
    </row>
    <row r="119" spans="1:7" x14ac:dyDescent="0.2">
      <c r="E119" s="146"/>
    </row>
    <row r="120" spans="1:7" x14ac:dyDescent="0.2">
      <c r="E120" s="146"/>
    </row>
    <row r="121" spans="1:7" x14ac:dyDescent="0.2">
      <c r="E121" s="146"/>
    </row>
    <row r="122" spans="1:7" x14ac:dyDescent="0.2">
      <c r="E122" s="146"/>
    </row>
    <row r="123" spans="1:7" x14ac:dyDescent="0.2">
      <c r="E123" s="146"/>
    </row>
    <row r="124" spans="1:7" x14ac:dyDescent="0.2">
      <c r="E124" s="146"/>
    </row>
    <row r="125" spans="1:7" x14ac:dyDescent="0.2">
      <c r="E125" s="146"/>
    </row>
    <row r="126" spans="1:7" x14ac:dyDescent="0.2">
      <c r="E126" s="146"/>
    </row>
    <row r="127" spans="1:7" x14ac:dyDescent="0.2">
      <c r="E127" s="146"/>
    </row>
    <row r="128" spans="1:7" x14ac:dyDescent="0.2">
      <c r="E128" s="146"/>
    </row>
    <row r="129" spans="5:5" x14ac:dyDescent="0.2">
      <c r="E129" s="146"/>
    </row>
    <row r="130" spans="5:5" x14ac:dyDescent="0.2">
      <c r="E130" s="146"/>
    </row>
    <row r="131" spans="5:5" x14ac:dyDescent="0.2">
      <c r="E131" s="146"/>
    </row>
    <row r="132" spans="5:5" x14ac:dyDescent="0.2">
      <c r="E132" s="146"/>
    </row>
    <row r="133" spans="5:5" x14ac:dyDescent="0.2">
      <c r="E133" s="146"/>
    </row>
    <row r="134" spans="5:5" x14ac:dyDescent="0.2">
      <c r="E134" s="146"/>
    </row>
    <row r="135" spans="5:5" x14ac:dyDescent="0.2">
      <c r="E135" s="146"/>
    </row>
    <row r="136" spans="5:5" x14ac:dyDescent="0.2">
      <c r="E136" s="146"/>
    </row>
    <row r="137" spans="5:5" x14ac:dyDescent="0.2">
      <c r="E137" s="146"/>
    </row>
    <row r="138" spans="5:5" x14ac:dyDescent="0.2">
      <c r="E138" s="146"/>
    </row>
    <row r="139" spans="5:5" x14ac:dyDescent="0.2">
      <c r="E139" s="146"/>
    </row>
    <row r="140" spans="5:5" x14ac:dyDescent="0.2">
      <c r="E140" s="146"/>
    </row>
    <row r="141" spans="5:5" x14ac:dyDescent="0.2">
      <c r="E141" s="146"/>
    </row>
    <row r="142" spans="5:5" x14ac:dyDescent="0.2">
      <c r="E142" s="146"/>
    </row>
    <row r="143" spans="5:5" x14ac:dyDescent="0.2">
      <c r="E143" s="146"/>
    </row>
    <row r="144" spans="5:5" x14ac:dyDescent="0.2">
      <c r="E144" s="146"/>
    </row>
    <row r="145" spans="1:7" x14ac:dyDescent="0.2">
      <c r="E145" s="146"/>
    </row>
    <row r="146" spans="1:7" x14ac:dyDescent="0.2">
      <c r="A146" s="184"/>
      <c r="B146" s="184"/>
    </row>
    <row r="147" spans="1:7" x14ac:dyDescent="0.2">
      <c r="A147" s="183"/>
      <c r="B147" s="183"/>
      <c r="C147" s="185"/>
      <c r="D147" s="185"/>
      <c r="E147" s="186"/>
      <c r="F147" s="185"/>
      <c r="G147" s="187"/>
    </row>
    <row r="148" spans="1:7" x14ac:dyDescent="0.2">
      <c r="A148" s="188"/>
      <c r="B148" s="188"/>
      <c r="C148" s="183"/>
      <c r="D148" s="183"/>
      <c r="E148" s="189"/>
      <c r="F148" s="183"/>
      <c r="G148" s="183"/>
    </row>
    <row r="149" spans="1:7" x14ac:dyDescent="0.2">
      <c r="A149" s="183"/>
      <c r="B149" s="183"/>
      <c r="C149" s="183"/>
      <c r="D149" s="183"/>
      <c r="E149" s="189"/>
      <c r="F149" s="183"/>
      <c r="G149" s="183"/>
    </row>
    <row r="150" spans="1:7" x14ac:dyDescent="0.2">
      <c r="A150" s="183"/>
      <c r="B150" s="183"/>
      <c r="C150" s="183"/>
      <c r="D150" s="183"/>
      <c r="E150" s="189"/>
      <c r="F150" s="183"/>
      <c r="G150" s="183"/>
    </row>
    <row r="151" spans="1:7" x14ac:dyDescent="0.2">
      <c r="A151" s="183"/>
      <c r="B151" s="183"/>
      <c r="C151" s="183"/>
      <c r="D151" s="183"/>
      <c r="E151" s="189"/>
      <c r="F151" s="183"/>
      <c r="G151" s="183"/>
    </row>
    <row r="152" spans="1:7" x14ac:dyDescent="0.2">
      <c r="A152" s="183"/>
      <c r="B152" s="183"/>
      <c r="C152" s="183"/>
      <c r="D152" s="183"/>
      <c r="E152" s="189"/>
      <c r="F152" s="183"/>
      <c r="G152" s="183"/>
    </row>
    <row r="153" spans="1:7" x14ac:dyDescent="0.2">
      <c r="A153" s="183"/>
      <c r="B153" s="183"/>
      <c r="C153" s="183"/>
      <c r="D153" s="183"/>
      <c r="E153" s="189"/>
      <c r="F153" s="183"/>
      <c r="G153" s="183"/>
    </row>
    <row r="154" spans="1:7" x14ac:dyDescent="0.2">
      <c r="A154" s="183"/>
      <c r="B154" s="183"/>
      <c r="C154" s="183"/>
      <c r="D154" s="183"/>
      <c r="E154" s="189"/>
      <c r="F154" s="183"/>
      <c r="G154" s="183"/>
    </row>
    <row r="155" spans="1:7" x14ac:dyDescent="0.2">
      <c r="A155" s="183"/>
      <c r="B155" s="183"/>
      <c r="C155" s="183"/>
      <c r="D155" s="183"/>
      <c r="E155" s="189"/>
      <c r="F155" s="183"/>
      <c r="G155" s="183"/>
    </row>
    <row r="156" spans="1:7" x14ac:dyDescent="0.2">
      <c r="A156" s="183"/>
      <c r="B156" s="183"/>
      <c r="C156" s="183"/>
      <c r="D156" s="183"/>
      <c r="E156" s="189"/>
      <c r="F156" s="183"/>
      <c r="G156" s="183"/>
    </row>
    <row r="157" spans="1:7" x14ac:dyDescent="0.2">
      <c r="A157" s="183"/>
      <c r="B157" s="183"/>
      <c r="C157" s="183"/>
      <c r="D157" s="183"/>
      <c r="E157" s="189"/>
      <c r="F157" s="183"/>
      <c r="G157" s="183"/>
    </row>
    <row r="158" spans="1:7" x14ac:dyDescent="0.2">
      <c r="A158" s="183"/>
      <c r="B158" s="183"/>
      <c r="C158" s="183"/>
      <c r="D158" s="183"/>
      <c r="E158" s="189"/>
      <c r="F158" s="183"/>
      <c r="G158" s="183"/>
    </row>
    <row r="159" spans="1:7" x14ac:dyDescent="0.2">
      <c r="A159" s="183"/>
      <c r="B159" s="183"/>
      <c r="C159" s="183"/>
      <c r="D159" s="183"/>
      <c r="E159" s="189"/>
      <c r="F159" s="183"/>
      <c r="G159" s="183"/>
    </row>
    <row r="160" spans="1:7" x14ac:dyDescent="0.2">
      <c r="A160" s="183"/>
      <c r="B160" s="183"/>
      <c r="C160" s="183"/>
      <c r="D160" s="183"/>
      <c r="E160" s="189"/>
      <c r="F160" s="183"/>
      <c r="G160" s="183"/>
    </row>
  </sheetData>
  <mergeCells count="5">
    <mergeCell ref="A1:G1"/>
    <mergeCell ref="A3:B3"/>
    <mergeCell ref="A4:B4"/>
    <mergeCell ref="E4:G4"/>
    <mergeCell ref="H8:H9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37</vt:i4>
      </vt:variant>
    </vt:vector>
  </HeadingPairs>
  <TitlesOfParts>
    <vt:vector size="40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SazbaDPH1</vt:lpstr>
      <vt:lpstr>SazbaDPH2</vt:lpstr>
      <vt:lpstr>SloupecCC</vt:lpstr>
      <vt:lpstr>SloupecCisloPol</vt:lpstr>
      <vt:lpstr>SloupecJC</vt:lpstr>
      <vt:lpstr>SloupecMJ</vt:lpstr>
      <vt:lpstr>SloupecMnozstvi</vt:lpstr>
      <vt:lpstr>SloupecNazPol</vt:lpstr>
      <vt:lpstr>SloupecPC</vt:lpstr>
      <vt:lpstr>VRN</vt:lpstr>
      <vt:lpstr>Zakazka</vt:lpstr>
      <vt:lpstr>Zaklad22</vt:lpstr>
      <vt:lpstr>Zaklad5</vt:lpstr>
      <vt:lpstr>Zhotovitel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</dc:creator>
  <cp:lastModifiedBy>Starosta</cp:lastModifiedBy>
  <dcterms:created xsi:type="dcterms:W3CDTF">2016-02-29T17:14:40Z</dcterms:created>
  <dcterms:modified xsi:type="dcterms:W3CDTF">2016-05-02T11:01:54Z</dcterms:modified>
</cp:coreProperties>
</file>